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kr02265\Desktop\"/>
    </mc:Choice>
  </mc:AlternateContent>
  <bookViews>
    <workbookView xWindow="0" yWindow="0" windowWidth="19200" windowHeight="10995"/>
  </bookViews>
  <sheets>
    <sheet name="P1C7" sheetId="21" r:id="rId1"/>
    <sheet name="element_m" sheetId="17" r:id="rId2"/>
    <sheet name="element_F" sheetId="7" r:id="rId3"/>
  </sheets>
  <definedNames>
    <definedName name="_xlnm._FilterDatabase" localSheetId="2" hidden="1">element_F!$A$2:$N$2</definedName>
    <definedName name="_xlnm._FilterDatabase" localSheetId="1" hidden="1">element_m!$A$2:$N$33</definedName>
    <definedName name="_xlnm._FilterDatabase" localSheetId="0" hidden="1">P1C7!$AE$2:$BI$2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5" i="21" l="1"/>
  <c r="AC24" i="21"/>
  <c r="AC23" i="21"/>
  <c r="AC22" i="21"/>
  <c r="AC21" i="21"/>
  <c r="AC20" i="21"/>
  <c r="AC19" i="21"/>
  <c r="AC18" i="21"/>
  <c r="AC17" i="21"/>
  <c r="AC16" i="21"/>
  <c r="AC15" i="21"/>
  <c r="AC14" i="21"/>
  <c r="I5" i="21"/>
  <c r="K34" i="21" l="1"/>
  <c r="J34" i="21"/>
  <c r="I34" i="21"/>
  <c r="H34" i="21"/>
  <c r="G34" i="21"/>
  <c r="F34" i="21"/>
  <c r="K33" i="21"/>
  <c r="J33" i="21"/>
  <c r="I33" i="21"/>
  <c r="H33" i="21"/>
  <c r="G33" i="21"/>
  <c r="F33" i="21"/>
  <c r="Z32" i="21"/>
  <c r="Y32" i="21"/>
  <c r="X32" i="21"/>
  <c r="W32" i="21"/>
  <c r="V32" i="21"/>
  <c r="U32" i="21"/>
  <c r="K32" i="21"/>
  <c r="J32" i="21"/>
  <c r="I32" i="21"/>
  <c r="H32" i="21"/>
  <c r="G32" i="21"/>
  <c r="F32" i="21"/>
  <c r="Z31" i="21"/>
  <c r="Y31" i="21"/>
  <c r="X31" i="21"/>
  <c r="W31" i="21"/>
  <c r="V31" i="21"/>
  <c r="U31" i="21"/>
  <c r="K31" i="21"/>
  <c r="J31" i="21"/>
  <c r="I31" i="21"/>
  <c r="H31" i="21"/>
  <c r="G31" i="21"/>
  <c r="F31" i="21"/>
  <c r="Z30" i="21"/>
  <c r="Y30" i="21"/>
  <c r="X30" i="21"/>
  <c r="W30" i="21"/>
  <c r="V30" i="21"/>
  <c r="U30" i="21"/>
  <c r="K30" i="21"/>
  <c r="J30" i="21"/>
  <c r="I30" i="21"/>
  <c r="H30" i="21"/>
  <c r="G30" i="21"/>
  <c r="F30" i="21"/>
  <c r="Z29" i="21"/>
  <c r="Y29" i="21"/>
  <c r="X29" i="21"/>
  <c r="W29" i="21"/>
  <c r="V29" i="21"/>
  <c r="U29" i="21"/>
  <c r="K29" i="21"/>
  <c r="J29" i="21"/>
  <c r="I29" i="21"/>
  <c r="H29" i="21"/>
  <c r="G29" i="21"/>
  <c r="F29" i="21"/>
  <c r="Z28" i="21"/>
  <c r="Y28" i="21"/>
  <c r="X28" i="21"/>
  <c r="W28" i="21"/>
  <c r="V28" i="21"/>
  <c r="U28" i="21"/>
  <c r="Z27" i="21"/>
  <c r="Y27" i="21"/>
  <c r="X27" i="21"/>
  <c r="W27" i="21"/>
  <c r="V27" i="21"/>
  <c r="U27" i="21"/>
  <c r="F19" i="21"/>
  <c r="G20" i="21"/>
  <c r="F20" i="21"/>
  <c r="F22" i="21"/>
  <c r="H20" i="21"/>
  <c r="F21" i="21" l="1"/>
  <c r="G21" i="21"/>
  <c r="I28" i="21"/>
  <c r="F28" i="21"/>
  <c r="U34" i="21" s="1"/>
  <c r="X34" i="21" l="1"/>
  <c r="G19" i="21"/>
  <c r="J28" i="21" s="1"/>
  <c r="Y34" i="21" s="1"/>
  <c r="F17" i="21"/>
  <c r="J16" i="21" l="1"/>
  <c r="G17" i="21"/>
  <c r="H17" i="21"/>
  <c r="I17" i="21"/>
  <c r="J17" i="21"/>
  <c r="K17" i="21"/>
  <c r="Z21" i="21" l="1"/>
  <c r="Y21" i="21"/>
  <c r="X21" i="21"/>
  <c r="W21" i="21"/>
  <c r="V21" i="21"/>
  <c r="U21" i="21"/>
  <c r="U19" i="21"/>
  <c r="K16" i="21"/>
  <c r="I16" i="21"/>
  <c r="H16" i="21"/>
  <c r="G16" i="21"/>
  <c r="F16" i="21"/>
  <c r="F18" i="21"/>
  <c r="I27" i="21" s="1"/>
  <c r="X33" i="21" s="1"/>
  <c r="K22" i="21"/>
  <c r="J22" i="21"/>
  <c r="I22" i="21"/>
  <c r="H22" i="21"/>
  <c r="H28" i="21" s="1"/>
  <c r="W34" i="21" s="1"/>
  <c r="G22" i="21"/>
  <c r="G28" i="21" s="1"/>
  <c r="V34" i="21" s="1"/>
  <c r="K21" i="21"/>
  <c r="J21" i="21"/>
  <c r="I21" i="21"/>
  <c r="H21" i="21"/>
  <c r="Z20" i="21"/>
  <c r="Y20" i="21"/>
  <c r="X20" i="21"/>
  <c r="W20" i="21"/>
  <c r="V20" i="21"/>
  <c r="U20" i="21"/>
  <c r="K20" i="21"/>
  <c r="J20" i="21"/>
  <c r="I20" i="21"/>
  <c r="Z19" i="21"/>
  <c r="Y19" i="21"/>
  <c r="X19" i="21"/>
  <c r="W19" i="21"/>
  <c r="V19" i="21"/>
  <c r="K19" i="21"/>
  <c r="J19" i="21"/>
  <c r="I19" i="21"/>
  <c r="H19" i="21"/>
  <c r="K28" i="21" s="1"/>
  <c r="Z34" i="21" s="1"/>
  <c r="Z18" i="21"/>
  <c r="Y18" i="21"/>
  <c r="X18" i="21"/>
  <c r="W18" i="21"/>
  <c r="V18" i="21"/>
  <c r="U18" i="21"/>
  <c r="K18" i="21"/>
  <c r="J18" i="21"/>
  <c r="I18" i="21"/>
  <c r="H18" i="21"/>
  <c r="K27" i="21" s="1"/>
  <c r="Z33" i="21" s="1"/>
  <c r="G18" i="21"/>
  <c r="J27" i="21" s="1"/>
  <c r="Y33" i="21" s="1"/>
  <c r="Z17" i="21"/>
  <c r="Y17" i="21"/>
  <c r="X17" i="21"/>
  <c r="W17" i="21"/>
  <c r="V17" i="21"/>
  <c r="U17" i="21"/>
  <c r="Z16" i="21"/>
  <c r="Y16" i="21"/>
  <c r="X16" i="21"/>
  <c r="W16" i="21"/>
  <c r="V16" i="21"/>
  <c r="U16" i="21"/>
  <c r="Z15" i="21"/>
  <c r="Y15" i="21"/>
  <c r="X15" i="21"/>
  <c r="W15" i="21"/>
  <c r="V15" i="21"/>
  <c r="U15" i="21"/>
  <c r="K10" i="21"/>
  <c r="J10" i="21"/>
  <c r="I10" i="21"/>
  <c r="H10" i="21"/>
  <c r="K15" i="21" s="1"/>
  <c r="Z22" i="21" s="1"/>
  <c r="G10" i="21"/>
  <c r="J15" i="21" s="1"/>
  <c r="Y22" i="21" s="1"/>
  <c r="F10" i="21"/>
  <c r="I15" i="21" s="1"/>
  <c r="K9" i="21"/>
  <c r="J9" i="21"/>
  <c r="I9" i="21"/>
  <c r="H9" i="21"/>
  <c r="G9" i="21"/>
  <c r="F9" i="21"/>
  <c r="K8" i="21"/>
  <c r="J8" i="21"/>
  <c r="I8" i="21"/>
  <c r="H8" i="21"/>
  <c r="G8" i="21"/>
  <c r="F8" i="21"/>
  <c r="K7" i="21"/>
  <c r="J7" i="21"/>
  <c r="I7" i="21"/>
  <c r="H7" i="21"/>
  <c r="G7" i="21"/>
  <c r="F7" i="21"/>
  <c r="K6" i="21"/>
  <c r="J6" i="21"/>
  <c r="I6" i="21"/>
  <c r="H6" i="21"/>
  <c r="G6" i="21"/>
  <c r="F6" i="21"/>
  <c r="K5" i="21"/>
  <c r="J5" i="21"/>
  <c r="H5" i="21"/>
  <c r="G5" i="21"/>
  <c r="F5" i="21"/>
  <c r="K4" i="21"/>
  <c r="J4" i="21"/>
  <c r="I4" i="21"/>
  <c r="H4" i="21"/>
  <c r="G4" i="21"/>
  <c r="F4" i="21"/>
  <c r="K3" i="21"/>
  <c r="J3" i="21"/>
  <c r="I3" i="21"/>
  <c r="H3" i="21"/>
  <c r="H15" i="21" s="1"/>
  <c r="G3" i="21"/>
  <c r="F3" i="21"/>
  <c r="F15" i="21" s="1"/>
  <c r="U22" i="21" s="1"/>
  <c r="AC36" i="21" l="1"/>
  <c r="AC32" i="21"/>
  <c r="AC28" i="21"/>
  <c r="AC29" i="21"/>
  <c r="AC35" i="21"/>
  <c r="AC31" i="21"/>
  <c r="AC27" i="21"/>
  <c r="AC37" i="21"/>
  <c r="AC34" i="21"/>
  <c r="AC30" i="21"/>
  <c r="AC26" i="21"/>
  <c r="AC33" i="21"/>
  <c r="W22" i="21"/>
  <c r="H27" i="21"/>
  <c r="W33" i="21" s="1"/>
  <c r="X22" i="21"/>
  <c r="N22" i="21"/>
  <c r="N25" i="21"/>
  <c r="N24" i="21"/>
  <c r="N10" i="21"/>
  <c r="N6" i="21"/>
  <c r="N2" i="21"/>
  <c r="N7" i="21"/>
  <c r="N13" i="21"/>
  <c r="N9" i="21"/>
  <c r="N5" i="21"/>
  <c r="N3" i="21"/>
  <c r="N12" i="21"/>
  <c r="N8" i="21"/>
  <c r="N4" i="21"/>
  <c r="N11" i="21"/>
  <c r="F27" i="21"/>
  <c r="U33" i="21" s="1"/>
  <c r="G15" i="21"/>
  <c r="N14" i="21" s="1"/>
  <c r="N23" i="21" l="1"/>
  <c r="N15" i="21"/>
  <c r="N19" i="21"/>
  <c r="N16" i="21"/>
  <c r="N17" i="21"/>
  <c r="V22" i="21"/>
  <c r="G27" i="21"/>
  <c r="N20" i="21"/>
  <c r="N21" i="21"/>
  <c r="N18" i="21"/>
  <c r="V33" i="21" l="1"/>
  <c r="N28" i="21"/>
  <c r="N36" i="21"/>
  <c r="N32" i="21"/>
  <c r="N37" i="21"/>
  <c r="N35" i="21"/>
  <c r="N34" i="21"/>
  <c r="N29" i="21"/>
  <c r="N31" i="21"/>
  <c r="N30" i="21"/>
  <c r="N33" i="21"/>
  <c r="N27" i="21"/>
  <c r="N26" i="21"/>
</calcChain>
</file>

<file path=xl/sharedStrings.xml><?xml version="1.0" encoding="utf-8"?>
<sst xmlns="http://schemas.openxmlformats.org/spreadsheetml/2006/main" count="1856" uniqueCount="336">
  <si>
    <t>アイリッシュダンス</t>
    <phoneticPr fontId="1"/>
  </si>
  <si>
    <t>フサイチパンドラ</t>
    <phoneticPr fontId="1"/>
  </si>
  <si>
    <t>アグネスラズベリ</t>
    <phoneticPr fontId="1"/>
  </si>
  <si>
    <t>ラヴェリータ</t>
    <phoneticPr fontId="1"/>
  </si>
  <si>
    <t>アドマイヤドン</t>
    <phoneticPr fontId="1"/>
  </si>
  <si>
    <t>ホクトベガ</t>
    <phoneticPr fontId="1"/>
  </si>
  <si>
    <t>サクセスビューティ</t>
    <phoneticPr fontId="1"/>
  </si>
  <si>
    <t>ND系</t>
    <rPh sb="2" eb="3">
      <t>ケイ</t>
    </rPh>
    <phoneticPr fontId="1"/>
  </si>
  <si>
    <t>PP族</t>
    <rPh sb="2" eb="3">
      <t>ゾク</t>
    </rPh>
    <phoneticPr fontId="1"/>
  </si>
  <si>
    <t>MP系</t>
    <rPh sb="2" eb="3">
      <t>ケイ</t>
    </rPh>
    <phoneticPr fontId="1"/>
  </si>
  <si>
    <t>LV族</t>
    <rPh sb="2" eb="3">
      <t>ゾク</t>
    </rPh>
    <phoneticPr fontId="1"/>
  </si>
  <si>
    <t>シーキングザダイヤ</t>
    <phoneticPr fontId="1"/>
  </si>
  <si>
    <t>エリシオ</t>
    <phoneticPr fontId="1"/>
  </si>
  <si>
    <t>重</t>
    <rPh sb="0" eb="1">
      <t>オモ</t>
    </rPh>
    <phoneticPr fontId="1"/>
  </si>
  <si>
    <t>遠</t>
    <rPh sb="0" eb="1">
      <t>エン</t>
    </rPh>
    <phoneticPr fontId="1"/>
  </si>
  <si>
    <t>ダ</t>
    <phoneticPr fontId="1"/>
  </si>
  <si>
    <t>瞬</t>
    <rPh sb="0" eb="1">
      <t>シュン</t>
    </rPh>
    <phoneticPr fontId="1"/>
  </si>
  <si>
    <t>小</t>
    <rPh sb="0" eb="1">
      <t>コ</t>
    </rPh>
    <phoneticPr fontId="1"/>
  </si>
  <si>
    <t>芝</t>
    <rPh sb="0" eb="1">
      <t>シバ</t>
    </rPh>
    <phoneticPr fontId="1"/>
  </si>
  <si>
    <t>左</t>
    <rPh sb="0" eb="1">
      <t>ヒダリ</t>
    </rPh>
    <phoneticPr fontId="1"/>
  </si>
  <si>
    <t>健</t>
    <rPh sb="0" eb="1">
      <t>ケン</t>
    </rPh>
    <phoneticPr fontId="1"/>
  </si>
  <si>
    <t>右</t>
    <rPh sb="0" eb="1">
      <t>ミギ</t>
    </rPh>
    <phoneticPr fontId="1"/>
  </si>
  <si>
    <t>ス</t>
    <phoneticPr fontId="1"/>
  </si>
  <si>
    <t>ダ</t>
    <phoneticPr fontId="1"/>
  </si>
  <si>
    <t>根</t>
    <rPh sb="0" eb="1">
      <t>コン</t>
    </rPh>
    <phoneticPr fontId="1"/>
  </si>
  <si>
    <t>坂</t>
    <rPh sb="0" eb="1">
      <t>サカ</t>
    </rPh>
    <phoneticPr fontId="1"/>
  </si>
  <si>
    <t>トウショウファルコ</t>
    <phoneticPr fontId="1"/>
  </si>
  <si>
    <t>TS系</t>
    <rPh sb="2" eb="3">
      <t>ケイ</t>
    </rPh>
    <phoneticPr fontId="1"/>
  </si>
  <si>
    <t>スペシャルウィーク</t>
    <phoneticPr fontId="1"/>
  </si>
  <si>
    <t>SS系（HT)</t>
    <rPh sb="2" eb="3">
      <t>ケイ</t>
    </rPh>
    <phoneticPr fontId="1"/>
  </si>
  <si>
    <t>マジックタイム</t>
  </si>
  <si>
    <t>SS(HT)</t>
    <phoneticPr fontId="1"/>
  </si>
  <si>
    <t>グラスワンダー</t>
    <phoneticPr fontId="1"/>
  </si>
  <si>
    <t>アドマイヤコジーン</t>
    <phoneticPr fontId="1"/>
  </si>
  <si>
    <t>アメリカンボス</t>
    <phoneticPr fontId="1"/>
  </si>
  <si>
    <t>ス</t>
    <phoneticPr fontId="1"/>
  </si>
  <si>
    <t>坂</t>
    <rPh sb="0" eb="1">
      <t>サカ</t>
    </rPh>
    <phoneticPr fontId="1"/>
  </si>
  <si>
    <t>瞬</t>
    <rPh sb="0" eb="1">
      <t>シュン</t>
    </rPh>
    <phoneticPr fontId="1"/>
  </si>
  <si>
    <t>左</t>
    <rPh sb="0" eb="1">
      <t>ヒダリ</t>
    </rPh>
    <phoneticPr fontId="1"/>
  </si>
  <si>
    <t>小</t>
    <rPh sb="0" eb="1">
      <t>コ</t>
    </rPh>
    <phoneticPr fontId="1"/>
  </si>
  <si>
    <t>根</t>
    <rPh sb="0" eb="1">
      <t>コン</t>
    </rPh>
    <phoneticPr fontId="1"/>
  </si>
  <si>
    <t>右</t>
    <rPh sb="0" eb="1">
      <t>ミギ</t>
    </rPh>
    <phoneticPr fontId="1"/>
  </si>
  <si>
    <t>芝</t>
    <rPh sb="0" eb="1">
      <t>シバ</t>
    </rPh>
    <phoneticPr fontId="1"/>
  </si>
  <si>
    <t>ルーラーシップ</t>
    <phoneticPr fontId="1"/>
  </si>
  <si>
    <t>ヨハネスブルグ</t>
    <phoneticPr fontId="1"/>
  </si>
  <si>
    <t>フロンタルアタック</t>
    <phoneticPr fontId="1"/>
  </si>
  <si>
    <t>根</t>
    <rPh sb="0" eb="1">
      <t>コン</t>
    </rPh>
    <phoneticPr fontId="1"/>
  </si>
  <si>
    <t>レッドチリペッパー</t>
    <phoneticPr fontId="1"/>
  </si>
  <si>
    <t>スイープトウショウ</t>
    <phoneticPr fontId="1"/>
  </si>
  <si>
    <t>イブキパーシヴ</t>
    <phoneticPr fontId="1"/>
  </si>
  <si>
    <t>キョウワホウセキ</t>
    <phoneticPr fontId="1"/>
  </si>
  <si>
    <t>テイエムチュラサン</t>
    <phoneticPr fontId="1"/>
  </si>
  <si>
    <t>チーフベアハート</t>
    <phoneticPr fontId="1"/>
  </si>
  <si>
    <t>DT系</t>
    <rPh sb="2" eb="3">
      <t>ケイ</t>
    </rPh>
    <phoneticPr fontId="1"/>
  </si>
  <si>
    <t>アドマイヤオーラ</t>
    <phoneticPr fontId="1"/>
  </si>
  <si>
    <t>SS系</t>
    <rPh sb="2" eb="3">
      <t>ケイ</t>
    </rPh>
    <phoneticPr fontId="1"/>
  </si>
  <si>
    <t>アドマイヤラクティ</t>
    <phoneticPr fontId="1"/>
  </si>
  <si>
    <t>GS系</t>
    <rPh sb="2" eb="3">
      <t>ケイ</t>
    </rPh>
    <phoneticPr fontId="1"/>
  </si>
  <si>
    <t>ヤマノシラギク</t>
    <phoneticPr fontId="1"/>
  </si>
  <si>
    <t>右</t>
    <rPh sb="0" eb="1">
      <t>ミギ</t>
    </rPh>
    <phoneticPr fontId="1"/>
  </si>
  <si>
    <t>瞬</t>
  </si>
  <si>
    <t>瞬</t>
    <rPh sb="0" eb="1">
      <t>シュン</t>
    </rPh>
    <phoneticPr fontId="1"/>
  </si>
  <si>
    <t>坂</t>
  </si>
  <si>
    <t>坂</t>
    <rPh sb="0" eb="1">
      <t>サカ</t>
    </rPh>
    <phoneticPr fontId="1"/>
  </si>
  <si>
    <t>根</t>
  </si>
  <si>
    <t>遠</t>
  </si>
  <si>
    <t>NS系</t>
  </si>
  <si>
    <t>芝</t>
  </si>
  <si>
    <t>MW族 </t>
  </si>
  <si>
    <t>小</t>
  </si>
  <si>
    <t>左</t>
  </si>
  <si>
    <t>ダ</t>
  </si>
  <si>
    <t>TS系</t>
    <phoneticPr fontId="1"/>
  </si>
  <si>
    <t>BR系</t>
    <rPh sb="2" eb="3">
      <t>ケイ</t>
    </rPh>
    <phoneticPr fontId="1"/>
  </si>
  <si>
    <t>ND系</t>
  </si>
  <si>
    <t>BM族</t>
    <rPh sb="2" eb="3">
      <t>ゾク</t>
    </rPh>
    <phoneticPr fontId="1"/>
  </si>
  <si>
    <t>SS(HT）系</t>
    <rPh sb="6" eb="7">
      <t>ケイ</t>
    </rPh>
    <phoneticPr fontId="1"/>
  </si>
  <si>
    <t>メジロドーベル</t>
    <phoneticPr fontId="1"/>
  </si>
  <si>
    <t>FF族</t>
  </si>
  <si>
    <t>NT系</t>
  </si>
  <si>
    <t>BA族</t>
  </si>
  <si>
    <t>ローブデコルテ</t>
    <phoneticPr fontId="1"/>
  </si>
  <si>
    <t>GS系</t>
  </si>
  <si>
    <t>LV族</t>
  </si>
  <si>
    <t>MP系</t>
  </si>
  <si>
    <t>健</t>
    <rPh sb="0" eb="1">
      <t>ケン</t>
    </rPh>
    <phoneticPr fontId="1"/>
  </si>
  <si>
    <t>小</t>
    <rPh sb="0" eb="1">
      <t>コ</t>
    </rPh>
    <phoneticPr fontId="1"/>
  </si>
  <si>
    <t>根</t>
    <rPh sb="0" eb="1">
      <t>コン</t>
    </rPh>
    <phoneticPr fontId="1"/>
  </si>
  <si>
    <t>坂</t>
    <rPh sb="0" eb="1">
      <t>サカ</t>
    </rPh>
    <phoneticPr fontId="1"/>
  </si>
  <si>
    <t>遠</t>
    <rPh sb="0" eb="1">
      <t>エン</t>
    </rPh>
    <phoneticPr fontId="1"/>
  </si>
  <si>
    <t>ダ</t>
    <phoneticPr fontId="1"/>
  </si>
  <si>
    <t>重</t>
    <rPh sb="0" eb="1">
      <t>オモ</t>
    </rPh>
    <phoneticPr fontId="1"/>
  </si>
  <si>
    <t>ス</t>
    <phoneticPr fontId="1"/>
  </si>
  <si>
    <t>ヒノデマキバオ</t>
    <phoneticPr fontId="1"/>
  </si>
  <si>
    <t>パイロ</t>
    <phoneticPr fontId="1"/>
  </si>
  <si>
    <t>BC系</t>
    <rPh sb="2" eb="3">
      <t>ケイ</t>
    </rPh>
    <phoneticPr fontId="1"/>
  </si>
  <si>
    <t>BV族</t>
    <rPh sb="2" eb="3">
      <t>ゾク</t>
    </rPh>
    <phoneticPr fontId="1"/>
  </si>
  <si>
    <t>EB族</t>
    <phoneticPr fontId="1"/>
  </si>
  <si>
    <t>BA族</t>
    <phoneticPr fontId="1"/>
  </si>
  <si>
    <t>BN族</t>
    <phoneticPr fontId="1"/>
  </si>
  <si>
    <t>BM族</t>
    <phoneticPr fontId="1"/>
  </si>
  <si>
    <t>WG族</t>
    <phoneticPr fontId="1"/>
  </si>
  <si>
    <t>KM族</t>
    <phoneticPr fontId="1"/>
  </si>
  <si>
    <t>CB族</t>
    <phoneticPr fontId="1"/>
  </si>
  <si>
    <t>PP族</t>
    <phoneticPr fontId="1"/>
  </si>
  <si>
    <t>PR族</t>
    <phoneticPr fontId="1"/>
  </si>
  <si>
    <t>OP族</t>
    <phoneticPr fontId="1"/>
  </si>
  <si>
    <t>シャルロット</t>
    <phoneticPr fontId="1"/>
  </si>
  <si>
    <t>UN族</t>
  </si>
  <si>
    <t>重</t>
  </si>
  <si>
    <t>WG族</t>
  </si>
  <si>
    <t>ス</t>
  </si>
  <si>
    <t>HT系</t>
  </si>
  <si>
    <t>右</t>
  </si>
  <si>
    <t>アマゾンスピリット</t>
    <phoneticPr fontId="1"/>
  </si>
  <si>
    <t>NR系</t>
  </si>
  <si>
    <t>健</t>
  </si>
  <si>
    <t>SM系</t>
  </si>
  <si>
    <t>マウンテンロック</t>
  </si>
  <si>
    <t>RN系</t>
  </si>
  <si>
    <t>PM族</t>
  </si>
  <si>
    <t>UN系</t>
  </si>
  <si>
    <t>BN族</t>
  </si>
  <si>
    <t>フラットビッキー</t>
    <phoneticPr fontId="1"/>
  </si>
  <si>
    <t>不明族</t>
  </si>
  <si>
    <t>SS系（HT)</t>
  </si>
  <si>
    <t>PE族</t>
  </si>
  <si>
    <t>ステイゴールド</t>
    <phoneticPr fontId="1"/>
  </si>
  <si>
    <t>父母</t>
    <rPh sb="0" eb="1">
      <t>チチ</t>
    </rPh>
    <rPh sb="1" eb="2">
      <t>ハハ</t>
    </rPh>
    <phoneticPr fontId="1"/>
  </si>
  <si>
    <t>2代前</t>
    <rPh sb="1" eb="3">
      <t>ダイマエ</t>
    </rPh>
    <phoneticPr fontId="1"/>
  </si>
  <si>
    <t>3代前</t>
    <phoneticPr fontId="1"/>
  </si>
  <si>
    <t>A</t>
    <phoneticPr fontId="1"/>
  </si>
  <si>
    <t>エレメント</t>
    <phoneticPr fontId="1"/>
  </si>
  <si>
    <t>芝</t>
    <phoneticPr fontId="1"/>
  </si>
  <si>
    <t>ゴドルフィンバルブ</t>
    <phoneticPr fontId="1"/>
  </si>
  <si>
    <t>BC系</t>
  </si>
  <si>
    <t>ゴールデンバット</t>
    <phoneticPr fontId="1"/>
  </si>
  <si>
    <t>カレンチャン</t>
    <phoneticPr fontId="1"/>
  </si>
  <si>
    <t>SR族</t>
    <rPh sb="2" eb="3">
      <t>ゾク</t>
    </rPh>
    <phoneticPr fontId="1"/>
  </si>
  <si>
    <t>左</t>
    <rPh sb="0" eb="1">
      <t>ヒダリ</t>
    </rPh>
    <phoneticPr fontId="1"/>
  </si>
  <si>
    <t>坂</t>
    <rPh sb="0" eb="1">
      <t>サカ</t>
    </rPh>
    <phoneticPr fontId="1"/>
  </si>
  <si>
    <t>NT系</t>
    <phoneticPr fontId="1"/>
  </si>
  <si>
    <t>サクセスブロッケン</t>
    <phoneticPr fontId="1"/>
  </si>
  <si>
    <t>HT系</t>
    <rPh sb="2" eb="3">
      <t>ケイ</t>
    </rPh>
    <phoneticPr fontId="1"/>
  </si>
  <si>
    <t>右</t>
    <phoneticPr fontId="1"/>
  </si>
  <si>
    <t>健</t>
    <phoneticPr fontId="1"/>
  </si>
  <si>
    <t>CM族</t>
    <phoneticPr fontId="1"/>
  </si>
  <si>
    <t>GB系</t>
    <rPh sb="2" eb="3">
      <t>ケイ</t>
    </rPh>
    <phoneticPr fontId="1"/>
  </si>
  <si>
    <t>B</t>
    <phoneticPr fontId="1"/>
  </si>
  <si>
    <t>C</t>
    <phoneticPr fontId="1"/>
  </si>
  <si>
    <t>ココナッツクランチ</t>
    <phoneticPr fontId="1"/>
  </si>
  <si>
    <t>GS系</t>
    <phoneticPr fontId="1"/>
  </si>
  <si>
    <t>ND系</t>
    <phoneticPr fontId="1"/>
  </si>
  <si>
    <t>BV族</t>
    <phoneticPr fontId="1"/>
  </si>
  <si>
    <t>シャダイソフィア</t>
    <phoneticPr fontId="1"/>
  </si>
  <si>
    <t>MM族</t>
    <phoneticPr fontId="1"/>
  </si>
  <si>
    <t>TB族</t>
    <rPh sb="2" eb="3">
      <t>ゾク</t>
    </rPh>
    <phoneticPr fontId="1"/>
  </si>
  <si>
    <t>LF系</t>
    <rPh sb="2" eb="3">
      <t>ケイ</t>
    </rPh>
    <phoneticPr fontId="1"/>
  </si>
  <si>
    <t>NS系</t>
    <rPh sb="2" eb="3">
      <t>ケイ</t>
    </rPh>
    <phoneticPr fontId="1"/>
  </si>
  <si>
    <t>TW系</t>
    <phoneticPr fontId="1"/>
  </si>
  <si>
    <t>HT系</t>
    <phoneticPr fontId="1"/>
  </si>
  <si>
    <t>MP系</t>
    <phoneticPr fontId="1"/>
  </si>
  <si>
    <t>NS系</t>
    <phoneticPr fontId="1"/>
  </si>
  <si>
    <t>NR系</t>
    <phoneticPr fontId="1"/>
  </si>
  <si>
    <t>BC系</t>
    <phoneticPr fontId="1"/>
  </si>
  <si>
    <t>NT系</t>
    <phoneticPr fontId="1"/>
  </si>
  <si>
    <t>GS系</t>
    <phoneticPr fontId="1"/>
  </si>
  <si>
    <t>LF系</t>
    <phoneticPr fontId="1"/>
  </si>
  <si>
    <t>DT系</t>
    <phoneticPr fontId="1"/>
  </si>
  <si>
    <t>TB系</t>
    <phoneticPr fontId="1"/>
  </si>
  <si>
    <t>遠</t>
    <phoneticPr fontId="1"/>
  </si>
  <si>
    <t>MM族</t>
    <phoneticPr fontId="1"/>
  </si>
  <si>
    <t>ブロックバスター</t>
    <phoneticPr fontId="1"/>
  </si>
  <si>
    <t>瞬</t>
    <phoneticPr fontId="1"/>
  </si>
  <si>
    <t>BM族</t>
  </si>
  <si>
    <t>クインアメジスト</t>
    <phoneticPr fontId="1"/>
  </si>
  <si>
    <t>MM族</t>
    <phoneticPr fontId="1"/>
  </si>
  <si>
    <t>BD族</t>
    <rPh sb="2" eb="3">
      <t>ゾク</t>
    </rPh>
    <phoneticPr fontId="1"/>
  </si>
  <si>
    <t>FF族</t>
    <phoneticPr fontId="1"/>
  </si>
  <si>
    <t>PE族</t>
    <phoneticPr fontId="1"/>
  </si>
  <si>
    <t>FC族</t>
    <phoneticPr fontId="1"/>
  </si>
  <si>
    <t>GH族</t>
    <phoneticPr fontId="1"/>
  </si>
  <si>
    <t>BA族</t>
    <phoneticPr fontId="1"/>
  </si>
  <si>
    <t>SR族</t>
    <phoneticPr fontId="1"/>
  </si>
  <si>
    <t>MA族</t>
    <phoneticPr fontId="1"/>
  </si>
  <si>
    <t>BA族</t>
    <phoneticPr fontId="1"/>
  </si>
  <si>
    <t>OP族</t>
    <phoneticPr fontId="1"/>
  </si>
  <si>
    <t>BM族</t>
    <phoneticPr fontId="1"/>
  </si>
  <si>
    <t>LV族</t>
    <phoneticPr fontId="1"/>
  </si>
  <si>
    <t>健</t>
    <phoneticPr fontId="1"/>
  </si>
  <si>
    <t>右</t>
    <phoneticPr fontId="1"/>
  </si>
  <si>
    <t>ダ</t>
    <phoneticPr fontId="1"/>
  </si>
  <si>
    <t>DT系</t>
  </si>
  <si>
    <t>テネシーガール</t>
    <phoneticPr fontId="1"/>
  </si>
  <si>
    <t>ダ</t>
    <phoneticPr fontId="1"/>
  </si>
  <si>
    <t>健</t>
    <phoneticPr fontId="1"/>
  </si>
  <si>
    <t>芝</t>
    <phoneticPr fontId="1"/>
  </si>
  <si>
    <t>ダ</t>
    <phoneticPr fontId="1"/>
  </si>
  <si>
    <t>ナリタトップロード</t>
    <phoneticPr fontId="1"/>
  </si>
  <si>
    <t>TS系</t>
  </si>
  <si>
    <t>ＭＷ族</t>
  </si>
  <si>
    <t>ＲＮ系</t>
  </si>
  <si>
    <t>マンハッタンカフェ</t>
    <phoneticPr fontId="1"/>
  </si>
  <si>
    <t>馬名</t>
    <rPh sb="0" eb="2">
      <t>バメイ</t>
    </rPh>
    <phoneticPr fontId="1"/>
  </si>
  <si>
    <t>父父</t>
    <rPh sb="0" eb="1">
      <t>チチ</t>
    </rPh>
    <rPh sb="1" eb="2">
      <t>チチ</t>
    </rPh>
    <phoneticPr fontId="1"/>
  </si>
  <si>
    <t>母母</t>
    <rPh sb="0" eb="1">
      <t>ハハ</t>
    </rPh>
    <rPh sb="1" eb="2">
      <t>ハハ</t>
    </rPh>
    <phoneticPr fontId="1"/>
  </si>
  <si>
    <t>PE族</t>
    <phoneticPr fontId="1"/>
  </si>
  <si>
    <t>父母</t>
    <rPh sb="0" eb="1">
      <t>チチ</t>
    </rPh>
    <rPh sb="1" eb="2">
      <t>ハハ</t>
    </rPh>
    <phoneticPr fontId="1"/>
  </si>
  <si>
    <t>母父</t>
    <rPh sb="0" eb="1">
      <t>ハハ</t>
    </rPh>
    <rPh sb="1" eb="2">
      <t>チチ</t>
    </rPh>
    <phoneticPr fontId="1"/>
  </si>
  <si>
    <t>エレ</t>
    <phoneticPr fontId="1"/>
  </si>
  <si>
    <t>所持</t>
    <rPh sb="0" eb="2">
      <t>ショジ</t>
    </rPh>
    <phoneticPr fontId="1"/>
  </si>
  <si>
    <t>N</t>
    <phoneticPr fontId="1"/>
  </si>
  <si>
    <t>SR</t>
    <phoneticPr fontId="1"/>
  </si>
  <si>
    <t>SSR</t>
    <phoneticPr fontId="1"/>
  </si>
  <si>
    <t>SSR</t>
    <phoneticPr fontId="1"/>
  </si>
  <si>
    <t>SSR</t>
    <phoneticPr fontId="1"/>
  </si>
  <si>
    <t>SSR</t>
    <phoneticPr fontId="1"/>
  </si>
  <si>
    <t>UR</t>
    <phoneticPr fontId="1"/>
  </si>
  <si>
    <t>SSR+</t>
    <phoneticPr fontId="1"/>
  </si>
  <si>
    <t>UR+</t>
    <phoneticPr fontId="1"/>
  </si>
  <si>
    <t>UR</t>
    <phoneticPr fontId="1"/>
  </si>
  <si>
    <t>N</t>
    <phoneticPr fontId="1"/>
  </si>
  <si>
    <t>MP系</t>
    <phoneticPr fontId="1"/>
  </si>
  <si>
    <t>MP系</t>
    <phoneticPr fontId="1"/>
  </si>
  <si>
    <t>MWE</t>
    <phoneticPr fontId="1"/>
  </si>
  <si>
    <t>SR</t>
    <phoneticPr fontId="1"/>
  </si>
  <si>
    <t>SSR</t>
    <phoneticPr fontId="1"/>
  </si>
  <si>
    <t>SR</t>
    <phoneticPr fontId="1"/>
  </si>
  <si>
    <t>UR</t>
    <phoneticPr fontId="1"/>
  </si>
  <si>
    <t>UR+</t>
    <phoneticPr fontId="1"/>
  </si>
  <si>
    <t>N</t>
    <phoneticPr fontId="1"/>
  </si>
  <si>
    <t>UR+</t>
    <phoneticPr fontId="1"/>
  </si>
  <si>
    <t>SR</t>
    <phoneticPr fontId="1"/>
  </si>
  <si>
    <t>UR</t>
    <phoneticPr fontId="1"/>
  </si>
  <si>
    <t>SR</t>
    <phoneticPr fontId="1"/>
  </si>
  <si>
    <t>R</t>
    <phoneticPr fontId="1"/>
  </si>
  <si>
    <t>N</t>
    <phoneticPr fontId="1"/>
  </si>
  <si>
    <t>VM族</t>
    <phoneticPr fontId="1"/>
  </si>
  <si>
    <t>OP族</t>
    <phoneticPr fontId="1"/>
  </si>
  <si>
    <t>MW族</t>
    <phoneticPr fontId="1"/>
  </si>
  <si>
    <t>CB族</t>
    <phoneticPr fontId="1"/>
  </si>
  <si>
    <t>CM族</t>
    <phoneticPr fontId="1"/>
  </si>
  <si>
    <t>FF族</t>
    <phoneticPr fontId="1"/>
  </si>
  <si>
    <t>TW系</t>
    <phoneticPr fontId="1"/>
  </si>
  <si>
    <t>CM族</t>
    <phoneticPr fontId="1"/>
  </si>
  <si>
    <t>AT族</t>
    <phoneticPr fontId="1"/>
  </si>
  <si>
    <t>PE族</t>
    <phoneticPr fontId="1"/>
  </si>
  <si>
    <t>GH族</t>
    <phoneticPr fontId="1"/>
  </si>
  <si>
    <t>NR系</t>
    <rPh sb="2" eb="3">
      <t>ケイ</t>
    </rPh>
    <phoneticPr fontId="1"/>
  </si>
  <si>
    <t>LV族</t>
    <phoneticPr fontId="1"/>
  </si>
  <si>
    <t>GS系</t>
    <phoneticPr fontId="1"/>
  </si>
  <si>
    <t>BC系</t>
    <phoneticPr fontId="1"/>
  </si>
  <si>
    <t>NS系</t>
    <phoneticPr fontId="1"/>
  </si>
  <si>
    <t>DT系</t>
    <phoneticPr fontId="1"/>
  </si>
  <si>
    <t>BR系</t>
    <phoneticPr fontId="1"/>
  </si>
  <si>
    <t>BR系</t>
    <phoneticPr fontId="1"/>
  </si>
  <si>
    <t>BV族</t>
    <phoneticPr fontId="1"/>
  </si>
  <si>
    <t>LV族</t>
    <phoneticPr fontId="1"/>
  </si>
  <si>
    <t>LV族</t>
    <phoneticPr fontId="1"/>
  </si>
  <si>
    <t>LV族</t>
    <phoneticPr fontId="1"/>
  </si>
  <si>
    <t>BN族</t>
    <rPh sb="2" eb="3">
      <t>ゾク</t>
    </rPh>
    <phoneticPr fontId="1"/>
  </si>
  <si>
    <t>エモシオン</t>
    <phoneticPr fontId="1"/>
  </si>
  <si>
    <t>健</t>
    <phoneticPr fontId="1"/>
  </si>
  <si>
    <t>アンデスレディ</t>
    <phoneticPr fontId="1"/>
  </si>
  <si>
    <t>TB族</t>
    <rPh sb="2" eb="3">
      <t>ゾク</t>
    </rPh>
    <phoneticPr fontId="1"/>
  </si>
  <si>
    <t>右</t>
    <rPh sb="0" eb="1">
      <t>ミギ</t>
    </rPh>
    <phoneticPr fontId="1"/>
  </si>
  <si>
    <t>小</t>
    <rPh sb="0" eb="1">
      <t>コ</t>
    </rPh>
    <phoneticPr fontId="1"/>
  </si>
  <si>
    <t>NT系</t>
    <phoneticPr fontId="1"/>
  </si>
  <si>
    <t>根</t>
    <rPh sb="0" eb="1">
      <t>コン</t>
    </rPh>
    <phoneticPr fontId="1"/>
  </si>
  <si>
    <t>坂</t>
    <rPh sb="0" eb="1">
      <t>サカ</t>
    </rPh>
    <phoneticPr fontId="1"/>
  </si>
  <si>
    <t>左</t>
    <rPh sb="0" eb="1">
      <t>ヒダリ</t>
    </rPh>
    <phoneticPr fontId="1"/>
  </si>
  <si>
    <t>TS系</t>
    <phoneticPr fontId="1"/>
  </si>
  <si>
    <t>フサイチパンドラ</t>
  </si>
  <si>
    <t>スイープトウショウ</t>
  </si>
  <si>
    <t>ソレミア</t>
    <phoneticPr fontId="1"/>
  </si>
  <si>
    <t>MA族</t>
    <rPh sb="2" eb="3">
      <t>ゾク</t>
    </rPh>
    <phoneticPr fontId="1"/>
  </si>
  <si>
    <t>SW系</t>
    <rPh sb="2" eb="3">
      <t>ケイ</t>
    </rPh>
    <phoneticPr fontId="1"/>
  </si>
  <si>
    <t>FW族</t>
    <rPh sb="2" eb="3">
      <t>ゾク</t>
    </rPh>
    <phoneticPr fontId="1"/>
  </si>
  <si>
    <t>芝</t>
    <rPh sb="0" eb="1">
      <t>シバ</t>
    </rPh>
    <phoneticPr fontId="1"/>
  </si>
  <si>
    <t>重</t>
    <rPh sb="0" eb="1">
      <t>オモ</t>
    </rPh>
    <phoneticPr fontId="1"/>
  </si>
  <si>
    <t>ヌーヴォレコルト</t>
    <phoneticPr fontId="1"/>
  </si>
  <si>
    <t>BM族</t>
    <rPh sb="2" eb="3">
      <t>ゾク</t>
    </rPh>
    <phoneticPr fontId="1"/>
  </si>
  <si>
    <t>OP族</t>
    <phoneticPr fontId="1"/>
  </si>
  <si>
    <t>ND系</t>
    <phoneticPr fontId="1"/>
  </si>
  <si>
    <t>ライデンリーダー</t>
    <phoneticPr fontId="1"/>
  </si>
  <si>
    <t>BR系</t>
    <rPh sb="2" eb="3">
      <t>ケイ</t>
    </rPh>
    <phoneticPr fontId="1"/>
  </si>
  <si>
    <t>右</t>
    <rPh sb="0" eb="1">
      <t>ミギ</t>
    </rPh>
    <phoneticPr fontId="1"/>
  </si>
  <si>
    <t>バイアリーターク</t>
    <phoneticPr fontId="1"/>
  </si>
  <si>
    <t>BT系</t>
    <rPh sb="2" eb="3">
      <t>ケイ</t>
    </rPh>
    <phoneticPr fontId="1"/>
  </si>
  <si>
    <t>坂</t>
    <rPh sb="0" eb="1">
      <t>サカ</t>
    </rPh>
    <phoneticPr fontId="1"/>
  </si>
  <si>
    <t>瞬</t>
    <rPh sb="0" eb="1">
      <t>シュン</t>
    </rPh>
    <phoneticPr fontId="1"/>
  </si>
  <si>
    <t>ダーレーアラビアン</t>
    <phoneticPr fontId="1"/>
  </si>
  <si>
    <t>DA系</t>
    <rPh sb="2" eb="3">
      <t>ケイ</t>
    </rPh>
    <phoneticPr fontId="1"/>
  </si>
  <si>
    <t>根</t>
    <rPh sb="0" eb="1">
      <t>コン</t>
    </rPh>
    <phoneticPr fontId="1"/>
  </si>
  <si>
    <t>UR</t>
    <phoneticPr fontId="1"/>
  </si>
  <si>
    <t>UR</t>
    <phoneticPr fontId="1"/>
  </si>
  <si>
    <t>ヒノデマキバオ</t>
  </si>
  <si>
    <t>カレンチャン</t>
  </si>
  <si>
    <t>トウショウファルコ</t>
  </si>
  <si>
    <t>パイロ</t>
  </si>
  <si>
    <t>A</t>
    <phoneticPr fontId="1"/>
  </si>
  <si>
    <t>A</t>
    <phoneticPr fontId="1"/>
  </si>
  <si>
    <t>N</t>
    <phoneticPr fontId="1"/>
  </si>
  <si>
    <t>ジャスタウェイ</t>
    <phoneticPr fontId="1"/>
  </si>
  <si>
    <t>BB族</t>
    <rPh sb="2" eb="3">
      <t>ゾク</t>
    </rPh>
    <phoneticPr fontId="1"/>
  </si>
  <si>
    <t>OP族</t>
    <phoneticPr fontId="1"/>
  </si>
  <si>
    <t>BC系</t>
    <rPh sb="2" eb="3">
      <t>ケイ</t>
    </rPh>
    <phoneticPr fontId="1"/>
  </si>
  <si>
    <t>キタサンブラック</t>
    <phoneticPr fontId="1"/>
  </si>
  <si>
    <t>SS系</t>
    <phoneticPr fontId="1"/>
  </si>
  <si>
    <t>NR系</t>
    <rPh sb="2" eb="3">
      <t>ケイ</t>
    </rPh>
    <phoneticPr fontId="1"/>
  </si>
  <si>
    <t>健</t>
    <rPh sb="0" eb="1">
      <t>ケン</t>
    </rPh>
    <phoneticPr fontId="1"/>
  </si>
  <si>
    <t>エアジハード</t>
    <phoneticPr fontId="1"/>
  </si>
  <si>
    <t>NR系</t>
    <phoneticPr fontId="1"/>
  </si>
  <si>
    <t>BA族</t>
    <phoneticPr fontId="1"/>
  </si>
  <si>
    <t>CM族</t>
    <rPh sb="2" eb="3">
      <t>ゾク</t>
    </rPh>
    <phoneticPr fontId="1"/>
  </si>
  <si>
    <t>ゴドルフィンバルブ</t>
  </si>
  <si>
    <t>SR</t>
    <phoneticPr fontId="1"/>
  </si>
  <si>
    <t>スターバレリーナ</t>
  </si>
  <si>
    <t>スターバレリーナ</t>
    <phoneticPr fontId="1"/>
  </si>
  <si>
    <t>シャダイソフィア</t>
  </si>
  <si>
    <t>チーフベアハート</t>
  </si>
  <si>
    <t>メジロドーベル</t>
    <phoneticPr fontId="1"/>
  </si>
  <si>
    <t>初期</t>
    <rPh sb="0" eb="2">
      <t>ショキ</t>
    </rPh>
    <phoneticPr fontId="1"/>
  </si>
  <si>
    <t>R</t>
    <phoneticPr fontId="1"/>
  </si>
  <si>
    <t>HN</t>
    <phoneticPr fontId="1"/>
  </si>
  <si>
    <t>R</t>
    <phoneticPr fontId="1"/>
  </si>
  <si>
    <t>B´</t>
    <phoneticPr fontId="1"/>
  </si>
  <si>
    <t>B</t>
    <phoneticPr fontId="1"/>
  </si>
  <si>
    <t>ダ</t>
    <phoneticPr fontId="1"/>
  </si>
  <si>
    <t>ス</t>
    <phoneticPr fontId="1"/>
  </si>
  <si>
    <t>グラスワンダー</t>
  </si>
  <si>
    <t>ローブデコルテ</t>
  </si>
  <si>
    <t>アンデスレディ</t>
  </si>
  <si>
    <t>ブロックバスター</t>
  </si>
  <si>
    <t>アマゾンスピリット</t>
  </si>
  <si>
    <t>ナリタトップロード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</si>
</sst>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.9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0" fillId="3" borderId="4" xfId="0" applyFill="1" applyBorder="1">
      <alignment vertical="center"/>
    </xf>
    <xf numFmtId="0" fontId="4" fillId="3" borderId="1" xfId="0" applyFont="1" applyFill="1" applyBorder="1" applyAlignment="1">
      <alignment horizontal="justify" vertical="center"/>
    </xf>
    <xf numFmtId="0" fontId="0" fillId="3" borderId="3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2" fillId="3" borderId="1" xfId="0" applyFont="1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I43"/>
  <sheetViews>
    <sheetView tabSelected="1" topLeftCell="A9" zoomScale="85" zoomScaleNormal="85" workbookViewId="0">
      <selection activeCell="E37" sqref="E37"/>
    </sheetView>
  </sheetViews>
  <sheetFormatPr defaultRowHeight="18.75" x14ac:dyDescent="0.4"/>
  <cols>
    <col min="1" max="1" width="2.875" customWidth="1"/>
    <col min="2" max="2" width="6" customWidth="1"/>
    <col min="3" max="3" width="10.125" customWidth="1"/>
    <col min="4" max="4" width="13.875" customWidth="1"/>
    <col min="5" max="5" width="20" customWidth="1"/>
    <col min="6" max="6" width="6.75" customWidth="1"/>
    <col min="7" max="7" width="4.5" customWidth="1"/>
    <col min="8" max="8" width="4.75" customWidth="1"/>
    <col min="9" max="9" width="11.25" customWidth="1"/>
    <col min="10" max="10" width="4.625" customWidth="1"/>
    <col min="11" max="11" width="4" customWidth="1"/>
    <col min="12" max="12" width="5.25" customWidth="1"/>
    <col min="13" max="13" width="4.875" bestFit="1" customWidth="1"/>
    <col min="14" max="14" width="3.875" bestFit="1" customWidth="1"/>
    <col min="15" max="15" width="3.625" customWidth="1"/>
    <col min="16" max="16" width="3.125" customWidth="1"/>
    <col min="20" max="20" width="19.25" bestFit="1" customWidth="1"/>
    <col min="21" max="21" width="11" customWidth="1"/>
    <col min="22" max="22" width="4.75" customWidth="1"/>
    <col min="23" max="23" width="4.375" customWidth="1"/>
    <col min="25" max="25" width="3.875" customWidth="1"/>
    <col min="26" max="26" width="5.25" customWidth="1"/>
    <col min="27" max="27" width="4" bestFit="1" customWidth="1"/>
    <col min="28" max="28" width="3.125" bestFit="1" customWidth="1"/>
    <col min="29" max="29" width="3.875" bestFit="1" customWidth="1"/>
    <col min="31" max="31" width="7.25" hidden="1" customWidth="1"/>
    <col min="32" max="32" width="7.25" customWidth="1"/>
    <col min="33" max="33" width="19.25" bestFit="1" customWidth="1"/>
    <col min="34" max="34" width="10.875" bestFit="1" customWidth="1"/>
    <col min="35" max="36" width="4" bestFit="1" customWidth="1"/>
    <col min="37" max="37" width="6.75" bestFit="1" customWidth="1"/>
    <col min="38" max="39" width="4" customWidth="1"/>
    <col min="40" max="40" width="6.5" customWidth="1"/>
    <col min="41" max="42" width="4" bestFit="1" customWidth="1"/>
    <col min="43" max="43" width="6.75" customWidth="1"/>
    <col min="44" max="44" width="4" bestFit="1" customWidth="1"/>
    <col min="45" max="46" width="4" customWidth="1"/>
    <col min="47" max="47" width="7.625" hidden="1" customWidth="1"/>
    <col min="48" max="48" width="7.625" customWidth="1"/>
    <col min="49" max="49" width="22.25" customWidth="1"/>
    <col min="50" max="50" width="7.625" bestFit="1" customWidth="1"/>
    <col min="51" max="52" width="4" customWidth="1"/>
    <col min="54" max="55" width="4" customWidth="1"/>
    <col min="56" max="56" width="7.625" bestFit="1" customWidth="1"/>
    <col min="57" max="58" width="4" customWidth="1"/>
    <col min="59" max="59" width="7.625" bestFit="1" customWidth="1"/>
    <col min="60" max="61" width="4" customWidth="1"/>
  </cols>
  <sheetData>
    <row r="2" spans="2:61" x14ac:dyDescent="0.4">
      <c r="B2" s="1"/>
      <c r="C2" s="1" t="s">
        <v>128</v>
      </c>
      <c r="D2" s="1" t="s">
        <v>129</v>
      </c>
      <c r="E2" s="1" t="s">
        <v>130</v>
      </c>
      <c r="F2" s="22" t="s">
        <v>132</v>
      </c>
      <c r="G2" s="22"/>
      <c r="H2" s="22"/>
      <c r="I2" s="22"/>
      <c r="J2" s="22"/>
      <c r="K2" s="22"/>
      <c r="M2" s="1" t="s">
        <v>18</v>
      </c>
      <c r="N2" s="1">
        <f>COUNTIF(G3:K10,M2)</f>
        <v>3</v>
      </c>
      <c r="AE2" s="1" t="s">
        <v>210</v>
      </c>
      <c r="AF2" s="1" t="s">
        <v>322</v>
      </c>
      <c r="AG2" s="1" t="s">
        <v>203</v>
      </c>
      <c r="AH2" s="1" t="s">
        <v>204</v>
      </c>
      <c r="AI2" s="1" t="s">
        <v>209</v>
      </c>
      <c r="AJ2" s="1" t="s">
        <v>209</v>
      </c>
      <c r="AK2" s="1" t="s">
        <v>205</v>
      </c>
      <c r="AL2" s="1" t="s">
        <v>209</v>
      </c>
      <c r="AM2" s="1" t="s">
        <v>209</v>
      </c>
      <c r="AN2" s="1" t="s">
        <v>128</v>
      </c>
      <c r="AO2" s="1" t="s">
        <v>209</v>
      </c>
      <c r="AP2" s="1" t="s">
        <v>209</v>
      </c>
      <c r="AQ2" s="1" t="s">
        <v>208</v>
      </c>
      <c r="AR2" s="1" t="s">
        <v>209</v>
      </c>
      <c r="AS2" s="1" t="s">
        <v>209</v>
      </c>
      <c r="AT2" s="1"/>
      <c r="AU2" s="1" t="s">
        <v>210</v>
      </c>
      <c r="AV2" s="1" t="s">
        <v>322</v>
      </c>
      <c r="AW2" s="1" t="s">
        <v>203</v>
      </c>
      <c r="AX2" s="1" t="s">
        <v>204</v>
      </c>
      <c r="AY2" s="1" t="s">
        <v>209</v>
      </c>
      <c r="AZ2" s="1" t="s">
        <v>209</v>
      </c>
      <c r="BA2" s="1" t="s">
        <v>205</v>
      </c>
      <c r="BB2" s="1" t="s">
        <v>209</v>
      </c>
      <c r="BC2" s="1" t="s">
        <v>209</v>
      </c>
      <c r="BD2" s="1" t="s">
        <v>128</v>
      </c>
      <c r="BE2" s="1" t="s">
        <v>209</v>
      </c>
      <c r="BF2" s="1" t="s">
        <v>209</v>
      </c>
      <c r="BG2" s="1" t="s">
        <v>208</v>
      </c>
      <c r="BH2" s="1" t="s">
        <v>209</v>
      </c>
      <c r="BI2" s="1" t="s">
        <v>209</v>
      </c>
    </row>
    <row r="3" spans="2:61" x14ac:dyDescent="0.4">
      <c r="B3" s="23" t="s">
        <v>131</v>
      </c>
      <c r="C3" s="24"/>
      <c r="D3" s="25"/>
      <c r="E3" s="7" t="s">
        <v>330</v>
      </c>
      <c r="F3" s="5" t="str">
        <f>VLOOKUP(E3, element_m!B3:C33,2,FALSE)</f>
        <v>HT系</v>
      </c>
      <c r="G3" s="9" t="str">
        <f>VLOOKUP(E3, element_m!B3:E33,3,FALSE)</f>
        <v>右</v>
      </c>
      <c r="H3" s="5" t="str">
        <f>VLOOKUP(E3, element_m!B3:E33,4,FALSE)</f>
        <v>重</v>
      </c>
      <c r="I3" s="5" t="str">
        <f>VLOOKUP(E3, element_m!B3:H33,5,FALSE)</f>
        <v>GH族</v>
      </c>
      <c r="J3" s="5" t="str">
        <f>VLOOKUP(E3, element_m!B3:H33,6,FALSE)</f>
        <v>右</v>
      </c>
      <c r="K3" s="3" t="str">
        <f>VLOOKUP(E3, element_m!B3:H33,7,FALSE)</f>
        <v>坂</v>
      </c>
      <c r="M3" s="1" t="s">
        <v>328</v>
      </c>
      <c r="N3" s="1">
        <f>COUNTIF(G3:K10,M3)</f>
        <v>4</v>
      </c>
      <c r="AE3" s="7" t="s">
        <v>217</v>
      </c>
      <c r="AF3" s="7" t="s">
        <v>217</v>
      </c>
      <c r="AG3" s="7" t="s">
        <v>287</v>
      </c>
      <c r="AH3" s="5" t="s">
        <v>288</v>
      </c>
      <c r="AI3" s="5" t="s">
        <v>25</v>
      </c>
      <c r="AJ3" s="5" t="s">
        <v>16</v>
      </c>
      <c r="AK3" s="5" t="s">
        <v>124</v>
      </c>
      <c r="AL3" s="5" t="s">
        <v>116</v>
      </c>
      <c r="AM3" s="5" t="s">
        <v>109</v>
      </c>
      <c r="AN3" s="5" t="s">
        <v>124</v>
      </c>
      <c r="AO3" s="5" t="s">
        <v>116</v>
      </c>
      <c r="AP3" s="5" t="s">
        <v>69</v>
      </c>
      <c r="AQ3" s="5" t="s">
        <v>124</v>
      </c>
      <c r="AR3" s="5" t="s">
        <v>116</v>
      </c>
      <c r="AS3" s="5" t="s">
        <v>109</v>
      </c>
      <c r="AT3" s="5"/>
      <c r="AU3" s="7" t="s">
        <v>217</v>
      </c>
      <c r="AV3" s="7" t="s">
        <v>212</v>
      </c>
      <c r="AW3" s="7" t="s">
        <v>0</v>
      </c>
      <c r="AX3" s="7" t="s">
        <v>106</v>
      </c>
      <c r="AY3" s="7" t="s">
        <v>16</v>
      </c>
      <c r="AZ3" s="10" t="s">
        <v>19</v>
      </c>
      <c r="BA3" s="11" t="s">
        <v>151</v>
      </c>
      <c r="BB3" s="7" t="s">
        <v>18</v>
      </c>
      <c r="BC3" s="7" t="s">
        <v>19</v>
      </c>
      <c r="BD3" s="7" t="s">
        <v>156</v>
      </c>
      <c r="BE3" s="7" t="s">
        <v>21</v>
      </c>
      <c r="BF3" s="7" t="s">
        <v>17</v>
      </c>
      <c r="BG3" s="7" t="s">
        <v>157</v>
      </c>
      <c r="BH3" s="1" t="s">
        <v>18</v>
      </c>
      <c r="BI3" s="1" t="s">
        <v>25</v>
      </c>
    </row>
    <row r="4" spans="2:61" x14ac:dyDescent="0.4">
      <c r="B4" s="23"/>
      <c r="C4" s="24"/>
      <c r="D4" s="25"/>
      <c r="E4" s="7" t="s">
        <v>331</v>
      </c>
      <c r="F4" s="5" t="str">
        <f>VLOOKUP(E4, element_F!B3:H33,2,FALSE)</f>
        <v>FF族</v>
      </c>
      <c r="G4" s="5" t="str">
        <f>VLOOKUP(E4, element_F!B3:H33,3,FALSE)</f>
        <v>健</v>
      </c>
      <c r="H4" s="9" t="str">
        <f>VLOOKUP(E4, element_F!B3:H33,4,FALSE)</f>
        <v>左</v>
      </c>
      <c r="I4" s="9" t="str">
        <f>VLOOKUP(E4, element_F!B3:H33,5,FALSE)</f>
        <v>GS系</v>
      </c>
      <c r="J4" s="5" t="str">
        <f>VLOOKUP(E4, element_F!B3:H33,6,FALSE)</f>
        <v>左</v>
      </c>
      <c r="K4" s="3" t="str">
        <f>VLOOKUP(E4, element_F!B3:H33,7,FALSE)</f>
        <v>芝</v>
      </c>
      <c r="M4" s="1" t="s">
        <v>14</v>
      </c>
      <c r="N4" s="1">
        <f>COUNTIF(G3:K10,M4)</f>
        <v>2</v>
      </c>
      <c r="AE4" s="7" t="s">
        <v>217</v>
      </c>
      <c r="AF4" s="7" t="s">
        <v>217</v>
      </c>
      <c r="AG4" s="7" t="s">
        <v>291</v>
      </c>
      <c r="AH4" s="5" t="s">
        <v>292</v>
      </c>
      <c r="AI4" s="5" t="s">
        <v>24</v>
      </c>
      <c r="AJ4" s="5" t="s">
        <v>173</v>
      </c>
      <c r="AK4" s="5" t="s">
        <v>124</v>
      </c>
      <c r="AL4" s="5" t="s">
        <v>116</v>
      </c>
      <c r="AM4" s="5" t="s">
        <v>109</v>
      </c>
      <c r="AN4" s="5" t="s">
        <v>124</v>
      </c>
      <c r="AO4" s="5" t="s">
        <v>116</v>
      </c>
      <c r="AP4" s="5" t="s">
        <v>69</v>
      </c>
      <c r="AQ4" s="5" t="s">
        <v>124</v>
      </c>
      <c r="AR4" s="5" t="s">
        <v>116</v>
      </c>
      <c r="AS4" s="5" t="s">
        <v>109</v>
      </c>
      <c r="AT4" s="5"/>
      <c r="AU4" s="7" t="s">
        <v>217</v>
      </c>
      <c r="AV4" s="7" t="s">
        <v>212</v>
      </c>
      <c r="AW4" s="7" t="s">
        <v>81</v>
      </c>
      <c r="AX4" s="5" t="s">
        <v>78</v>
      </c>
      <c r="AY4" s="7" t="s">
        <v>20</v>
      </c>
      <c r="AZ4" s="7" t="s">
        <v>19</v>
      </c>
      <c r="BA4" s="5" t="s">
        <v>82</v>
      </c>
      <c r="BB4" s="5" t="s">
        <v>70</v>
      </c>
      <c r="BC4" s="5" t="s">
        <v>67</v>
      </c>
      <c r="BD4" s="5" t="s">
        <v>83</v>
      </c>
      <c r="BE4" s="7" t="s">
        <v>15</v>
      </c>
      <c r="BF4" s="7" t="s">
        <v>16</v>
      </c>
      <c r="BG4" s="5" t="s">
        <v>84</v>
      </c>
      <c r="BH4" s="1" t="s">
        <v>15</v>
      </c>
      <c r="BI4" s="1" t="s">
        <v>14</v>
      </c>
    </row>
    <row r="5" spans="2:61" x14ac:dyDescent="0.4">
      <c r="B5" s="23"/>
      <c r="C5" s="24"/>
      <c r="D5" s="25"/>
      <c r="E5" s="7" t="s">
        <v>296</v>
      </c>
      <c r="F5" s="5" t="str">
        <f>VLOOKUP(E5, element_m!B2:C35,2,FALSE)</f>
        <v>GS系</v>
      </c>
      <c r="G5" s="9" t="str">
        <f>VLOOKUP(E5, element_m!B2:E35,3,FALSE)</f>
        <v>芝</v>
      </c>
      <c r="H5" s="5" t="str">
        <f>VLOOKUP(E5, element_m!B2:E35,4,FALSE)</f>
        <v>左</v>
      </c>
      <c r="I5" s="5" t="str">
        <f>VLOOKUP(E5, element_m!B2:H35,5,FALSE)</f>
        <v>不明族</v>
      </c>
      <c r="J5" s="5" t="str">
        <f>VLOOKUP(E5, element_m!B2:H35,6,FALSE)</f>
        <v>健</v>
      </c>
      <c r="K5" s="3" t="str">
        <f>VLOOKUP(E5, element_m!B2:H35,7,FALSE)</f>
        <v>重</v>
      </c>
      <c r="M5" s="1" t="s">
        <v>21</v>
      </c>
      <c r="N5" s="1">
        <f>COUNTIF(G3:K10,M5)</f>
        <v>5</v>
      </c>
      <c r="AE5" s="7" t="s">
        <v>217</v>
      </c>
      <c r="AF5" s="7" t="s">
        <v>217</v>
      </c>
      <c r="AG5" s="7" t="s">
        <v>134</v>
      </c>
      <c r="AH5" s="5" t="s">
        <v>147</v>
      </c>
      <c r="AI5" s="5" t="s">
        <v>20</v>
      </c>
      <c r="AJ5" s="5" t="s">
        <v>14</v>
      </c>
      <c r="AK5" s="5" t="s">
        <v>124</v>
      </c>
      <c r="AL5" s="5" t="s">
        <v>116</v>
      </c>
      <c r="AM5" s="5" t="s">
        <v>109</v>
      </c>
      <c r="AN5" s="5" t="s">
        <v>124</v>
      </c>
      <c r="AO5" s="5" t="s">
        <v>116</v>
      </c>
      <c r="AP5" s="5" t="s">
        <v>69</v>
      </c>
      <c r="AQ5" s="5" t="s">
        <v>124</v>
      </c>
      <c r="AR5" s="5" t="s">
        <v>116</v>
      </c>
      <c r="AS5" s="5" t="s">
        <v>109</v>
      </c>
      <c r="AT5" s="5"/>
      <c r="AU5" s="7" t="s">
        <v>219</v>
      </c>
      <c r="AV5" s="7" t="s">
        <v>213</v>
      </c>
      <c r="AW5" s="7" t="s">
        <v>77</v>
      </c>
      <c r="AX5" s="5" t="s">
        <v>78</v>
      </c>
      <c r="AY5" s="7" t="s">
        <v>20</v>
      </c>
      <c r="AZ5" s="7" t="s">
        <v>19</v>
      </c>
      <c r="BA5" s="5" t="s">
        <v>79</v>
      </c>
      <c r="BB5" s="5" t="s">
        <v>25</v>
      </c>
      <c r="BC5" s="5" t="s">
        <v>24</v>
      </c>
      <c r="BD5" s="5" t="s">
        <v>80</v>
      </c>
      <c r="BE5" s="5" t="s">
        <v>14</v>
      </c>
      <c r="BF5" s="5" t="s">
        <v>23</v>
      </c>
      <c r="BG5" s="5" t="s">
        <v>169</v>
      </c>
      <c r="BH5" s="3" t="s">
        <v>24</v>
      </c>
      <c r="BI5" s="3" t="s">
        <v>22</v>
      </c>
    </row>
    <row r="6" spans="2:61" x14ac:dyDescent="0.4">
      <c r="B6" s="23"/>
      <c r="C6" s="24"/>
      <c r="D6" s="25"/>
      <c r="E6" s="7" t="s">
        <v>317</v>
      </c>
      <c r="F6" s="5" t="str">
        <f>VLOOKUP(E6, element_F!B2:H35,2,FALSE)</f>
        <v>BA族</v>
      </c>
      <c r="G6" s="5" t="str">
        <f>VLOOKUP(E6, element_F!B2:H35,3,FALSE)</f>
        <v>遠</v>
      </c>
      <c r="H6" s="9" t="str">
        <f>VLOOKUP(E6, element_F!B2:H35,4,FALSE)</f>
        <v>ダ</v>
      </c>
      <c r="I6" s="9" t="str">
        <f>VLOOKUP(E6, element_F!B2:H35,5,FALSE)</f>
        <v>BR系</v>
      </c>
      <c r="J6" s="5" t="str">
        <f>VLOOKUP(E6, element_F!B2:H35,6,FALSE)</f>
        <v>ダ</v>
      </c>
      <c r="K6" s="3" t="str">
        <f>VLOOKUP(E6, element_F!B2:H35,7,FALSE)</f>
        <v>右</v>
      </c>
      <c r="M6" s="1" t="s">
        <v>19</v>
      </c>
      <c r="N6" s="1">
        <f>COUNTIF(G3:K10,M6)</f>
        <v>3</v>
      </c>
      <c r="AE6" s="1" t="s">
        <v>218</v>
      </c>
      <c r="AF6" s="1" t="s">
        <v>213</v>
      </c>
      <c r="AG6" s="1" t="s">
        <v>43</v>
      </c>
      <c r="AH6" s="7" t="s">
        <v>161</v>
      </c>
      <c r="AI6" s="7" t="s">
        <v>15</v>
      </c>
      <c r="AJ6" s="7" t="s">
        <v>14</v>
      </c>
      <c r="AK6" s="7" t="s">
        <v>98</v>
      </c>
      <c r="AL6" s="7" t="s">
        <v>14</v>
      </c>
      <c r="AM6" s="7" t="s">
        <v>15</v>
      </c>
      <c r="AN6" s="7" t="s">
        <v>103</v>
      </c>
      <c r="AO6" s="7" t="s">
        <v>20</v>
      </c>
      <c r="AP6" s="7" t="s">
        <v>17</v>
      </c>
      <c r="AQ6" s="7" t="s">
        <v>151</v>
      </c>
      <c r="AR6" s="7" t="s">
        <v>18</v>
      </c>
      <c r="AS6" s="7" t="s">
        <v>19</v>
      </c>
      <c r="AT6" s="7"/>
      <c r="AU6" s="7" t="s">
        <v>213</v>
      </c>
      <c r="AV6" s="7" t="s">
        <v>235</v>
      </c>
      <c r="AW6" s="7" t="s">
        <v>50</v>
      </c>
      <c r="AX6" s="7" t="s">
        <v>146</v>
      </c>
      <c r="AY6" s="7" t="s">
        <v>22</v>
      </c>
      <c r="AZ6" s="7" t="s">
        <v>25</v>
      </c>
      <c r="BA6" s="7" t="s">
        <v>159</v>
      </c>
      <c r="BB6" s="7" t="s">
        <v>24</v>
      </c>
      <c r="BC6" s="7" t="s">
        <v>22</v>
      </c>
      <c r="BD6" s="7" t="s">
        <v>146</v>
      </c>
      <c r="BE6" s="7" t="s">
        <v>22</v>
      </c>
      <c r="BF6" s="7" t="s">
        <v>25</v>
      </c>
      <c r="BG6" s="7" t="s">
        <v>164</v>
      </c>
      <c r="BH6" s="1" t="s">
        <v>22</v>
      </c>
      <c r="BI6" s="1" t="s">
        <v>19</v>
      </c>
    </row>
    <row r="7" spans="2:61" x14ac:dyDescent="0.4">
      <c r="B7" s="23"/>
      <c r="C7" s="26"/>
      <c r="D7" s="25"/>
      <c r="E7" s="7" t="s">
        <v>299</v>
      </c>
      <c r="F7" s="5" t="str">
        <f>VLOOKUP(E7, element_m!B2:C37,2,FALSE)</f>
        <v>BR系</v>
      </c>
      <c r="G7" s="9" t="str">
        <f>VLOOKUP(E7, element_m!B2:E37,3,FALSE)</f>
        <v>ダ</v>
      </c>
      <c r="H7" s="5" t="str">
        <f>VLOOKUP(E7, element_m!B2:E37,4,FALSE)</f>
        <v>右</v>
      </c>
      <c r="I7" s="5" t="str">
        <f>VLOOKUP(E7, element_m!B2:H37,5,FALSE)</f>
        <v>CM族</v>
      </c>
      <c r="J7" s="5" t="str">
        <f>VLOOKUP(E7, element_m!B2:H37,6,FALSE)</f>
        <v>ス</v>
      </c>
      <c r="K7" s="3" t="str">
        <f>VLOOKUP(E7, element_m!B2:H37,7,FALSE)</f>
        <v>坂</v>
      </c>
      <c r="M7" s="1" t="s">
        <v>16</v>
      </c>
      <c r="N7" s="1">
        <f>COUNTIF(G3:K10,M7)</f>
        <v>1</v>
      </c>
      <c r="AE7" s="1" t="s">
        <v>211</v>
      </c>
      <c r="AF7" s="1" t="s">
        <v>213</v>
      </c>
      <c r="AG7" s="1" t="s">
        <v>202</v>
      </c>
      <c r="AH7" s="5" t="s">
        <v>125</v>
      </c>
      <c r="AI7" s="5" t="s">
        <v>67</v>
      </c>
      <c r="AJ7" s="5" t="s">
        <v>60</v>
      </c>
      <c r="AK7" s="5" t="s">
        <v>174</v>
      </c>
      <c r="AL7" s="5" t="s">
        <v>20</v>
      </c>
      <c r="AM7" s="5" t="s">
        <v>111</v>
      </c>
      <c r="AN7" s="5" t="s">
        <v>83</v>
      </c>
      <c r="AO7" s="5" t="s">
        <v>71</v>
      </c>
      <c r="AP7" s="5" t="s">
        <v>60</v>
      </c>
      <c r="AQ7" s="5" t="s">
        <v>117</v>
      </c>
      <c r="AR7" s="5" t="s">
        <v>67</v>
      </c>
      <c r="AS7" s="5" t="s">
        <v>71</v>
      </c>
      <c r="AT7" s="5"/>
      <c r="AU7" s="7"/>
      <c r="AV7" s="7"/>
      <c r="AW7" s="7" t="s">
        <v>51</v>
      </c>
      <c r="AX7" s="7" t="s">
        <v>10</v>
      </c>
      <c r="AY7" s="7" t="s">
        <v>15</v>
      </c>
      <c r="AZ7" s="7" t="s">
        <v>16</v>
      </c>
      <c r="BA7" s="7" t="s">
        <v>160</v>
      </c>
      <c r="BB7" s="7" t="s">
        <v>21</v>
      </c>
      <c r="BC7" s="7" t="s">
        <v>13</v>
      </c>
      <c r="BD7" s="7" t="s">
        <v>245</v>
      </c>
      <c r="BE7" s="7" t="s">
        <v>13</v>
      </c>
      <c r="BF7" s="7" t="s">
        <v>22</v>
      </c>
      <c r="BG7" s="7" t="s">
        <v>141</v>
      </c>
      <c r="BH7" s="3" t="s">
        <v>25</v>
      </c>
      <c r="BI7" s="3" t="s">
        <v>24</v>
      </c>
    </row>
    <row r="8" spans="2:61" x14ac:dyDescent="0.4">
      <c r="B8" s="23"/>
      <c r="C8" s="26"/>
      <c r="D8" s="25"/>
      <c r="E8" s="7" t="s">
        <v>332</v>
      </c>
      <c r="F8" s="5" t="str">
        <f>VLOOKUP(E8, element_F!B2:H37,2,FALSE)</f>
        <v>TB族</v>
      </c>
      <c r="G8" s="5" t="str">
        <f>VLOOKUP(E8, element_F!B2:H37,3,FALSE)</f>
        <v>右</v>
      </c>
      <c r="H8" s="9" t="str">
        <f>VLOOKUP(E8, element_F!B2:H37,4,FALSE)</f>
        <v>小</v>
      </c>
      <c r="I8" s="9" t="str">
        <f>VLOOKUP(E8, element_F!B2:H37,5,FALSE)</f>
        <v>NT系</v>
      </c>
      <c r="J8" s="5" t="str">
        <f>VLOOKUP(E8, element_F!B2:H37,6,FALSE)</f>
        <v>根</v>
      </c>
      <c r="K8" s="3" t="str">
        <f>VLOOKUP(E8, element_F!B2:H37,7,FALSE)</f>
        <v>坂</v>
      </c>
      <c r="M8" s="1" t="s">
        <v>24</v>
      </c>
      <c r="N8" s="1">
        <f>COUNTIF(G3:K10,M8)</f>
        <v>2</v>
      </c>
      <c r="AE8" s="1" t="s">
        <v>213</v>
      </c>
      <c r="AF8" s="1" t="s">
        <v>213</v>
      </c>
      <c r="AG8" s="6" t="s">
        <v>118</v>
      </c>
      <c r="AH8" s="5" t="s">
        <v>119</v>
      </c>
      <c r="AI8" s="5" t="s">
        <v>71</v>
      </c>
      <c r="AJ8" s="5" t="s">
        <v>69</v>
      </c>
      <c r="AK8" s="5" t="s">
        <v>120</v>
      </c>
      <c r="AL8" s="5" t="s">
        <v>23</v>
      </c>
      <c r="AM8" s="5" t="s">
        <v>64</v>
      </c>
      <c r="AN8" s="5" t="s">
        <v>124</v>
      </c>
      <c r="AO8" s="5" t="s">
        <v>116</v>
      </c>
      <c r="AP8" s="5" t="s">
        <v>109</v>
      </c>
      <c r="AQ8" s="5" t="s">
        <v>121</v>
      </c>
      <c r="AR8" s="5" t="s">
        <v>145</v>
      </c>
      <c r="AS8" s="5" t="s">
        <v>69</v>
      </c>
      <c r="AT8" s="5"/>
      <c r="AU8" s="7" t="s">
        <v>212</v>
      </c>
      <c r="AV8" s="7" t="s">
        <v>212</v>
      </c>
      <c r="AW8" s="7" t="s">
        <v>47</v>
      </c>
      <c r="AX8" s="7" t="s">
        <v>178</v>
      </c>
      <c r="AY8" s="7" t="s">
        <v>20</v>
      </c>
      <c r="AZ8" s="7" t="s">
        <v>19</v>
      </c>
      <c r="BA8" s="7" t="s">
        <v>161</v>
      </c>
      <c r="BB8" s="7" t="s">
        <v>23</v>
      </c>
      <c r="BC8" s="7" t="s">
        <v>14</v>
      </c>
      <c r="BD8" s="7" t="s">
        <v>179</v>
      </c>
      <c r="BE8" s="7" t="s">
        <v>13</v>
      </c>
      <c r="BF8" s="7" t="s">
        <v>19</v>
      </c>
      <c r="BG8" s="7" t="s">
        <v>151</v>
      </c>
      <c r="BH8" s="1" t="s">
        <v>18</v>
      </c>
      <c r="BI8" s="1" t="s">
        <v>19</v>
      </c>
    </row>
    <row r="9" spans="2:61" x14ac:dyDescent="0.4">
      <c r="B9" s="23"/>
      <c r="C9" s="26"/>
      <c r="D9" s="25"/>
      <c r="E9" s="7" t="s">
        <v>334</v>
      </c>
      <c r="F9" s="5" t="str">
        <f>VLOOKUP(E9, element_m!B2:C39,2,FALSE)</f>
        <v>NR系</v>
      </c>
      <c r="G9" s="9" t="str">
        <f>VLOOKUP(E9, element_m!B2:E39,3,FALSE)</f>
        <v>根</v>
      </c>
      <c r="H9" s="5" t="str">
        <f>VLOOKUP(E9, element_m!B2:E39,4,FALSE)</f>
        <v>ス</v>
      </c>
      <c r="I9" s="5" t="str">
        <f>VLOOKUP(E9, element_m!B2:H39,5,FALSE)</f>
        <v>不明族</v>
      </c>
      <c r="J9" s="5" t="str">
        <f>VLOOKUP(E9, element_m!B2:H39,6,FALSE)</f>
        <v>健</v>
      </c>
      <c r="K9" s="3" t="str">
        <f>VLOOKUP(E9, element_m!B2:H39,7,FALSE)</f>
        <v>重</v>
      </c>
      <c r="M9" s="1" t="s">
        <v>20</v>
      </c>
      <c r="N9" s="1">
        <f>COUNTIF(G3:K10,M9)</f>
        <v>3</v>
      </c>
      <c r="AE9" s="7" t="s">
        <v>219</v>
      </c>
      <c r="AF9" s="7" t="s">
        <v>213</v>
      </c>
      <c r="AG9" s="7" t="s">
        <v>93</v>
      </c>
      <c r="AH9" s="5" t="s">
        <v>82</v>
      </c>
      <c r="AI9" s="5" t="s">
        <v>67</v>
      </c>
      <c r="AJ9" s="5" t="s">
        <v>70</v>
      </c>
      <c r="AK9" s="5" t="s">
        <v>124</v>
      </c>
      <c r="AL9" s="5" t="s">
        <v>145</v>
      </c>
      <c r="AM9" s="5" t="s">
        <v>109</v>
      </c>
      <c r="AN9" s="5" t="s">
        <v>110</v>
      </c>
      <c r="AO9" s="5" t="s">
        <v>111</v>
      </c>
      <c r="AP9" s="5" t="s">
        <v>62</v>
      </c>
      <c r="AQ9" s="5" t="s">
        <v>112</v>
      </c>
      <c r="AR9" s="5" t="s">
        <v>113</v>
      </c>
      <c r="AS9" s="5" t="s">
        <v>109</v>
      </c>
      <c r="AT9" s="5"/>
      <c r="AU9" s="7" t="s">
        <v>219</v>
      </c>
      <c r="AV9" s="7" t="s">
        <v>213</v>
      </c>
      <c r="AW9" s="7" t="s">
        <v>1</v>
      </c>
      <c r="AX9" s="7" t="s">
        <v>98</v>
      </c>
      <c r="AY9" s="7" t="s">
        <v>14</v>
      </c>
      <c r="AZ9" s="7" t="s">
        <v>23</v>
      </c>
      <c r="BA9" s="7" t="s">
        <v>29</v>
      </c>
      <c r="BB9" s="7" t="s">
        <v>18</v>
      </c>
      <c r="BC9" s="7" t="s">
        <v>16</v>
      </c>
      <c r="BD9" s="7" t="s">
        <v>100</v>
      </c>
      <c r="BE9" s="7" t="s">
        <v>17</v>
      </c>
      <c r="BF9" s="7" t="s">
        <v>22</v>
      </c>
      <c r="BG9" s="7" t="s">
        <v>74</v>
      </c>
      <c r="BH9" s="1" t="s">
        <v>13</v>
      </c>
      <c r="BI9" s="1" t="s">
        <v>14</v>
      </c>
    </row>
    <row r="10" spans="2:61" x14ac:dyDescent="0.4">
      <c r="B10" s="23"/>
      <c r="C10" s="26"/>
      <c r="D10" s="25"/>
      <c r="E10" s="7" t="s">
        <v>272</v>
      </c>
      <c r="F10" s="5" t="str">
        <f>VLOOKUP(E10, element_F!B2:H39,2,FALSE)</f>
        <v>BA族</v>
      </c>
      <c r="G10" s="5" t="str">
        <f>VLOOKUP(E10, element_F!B2:H39,3,FALSE)</f>
        <v>遠</v>
      </c>
      <c r="H10" s="9" t="str">
        <f>VLOOKUP(E10, element_F!B2:H39,4,FALSE)</f>
        <v>ダ</v>
      </c>
      <c r="I10" s="9" t="str">
        <f>VLOOKUP(E10, element_F!B2:H39,5,FALSE)</f>
        <v>SS系（HT)</v>
      </c>
      <c r="J10" s="5" t="str">
        <f>VLOOKUP(E10, element_F!B2:H39,6,FALSE)</f>
        <v>芝</v>
      </c>
      <c r="K10" s="3" t="str">
        <f>VLOOKUP(E10, element_F!B2:H39,7,FALSE)</f>
        <v>瞬</v>
      </c>
      <c r="M10" s="1" t="s">
        <v>25</v>
      </c>
      <c r="N10" s="1">
        <f>COUNTIF(G2:K10,M10)</f>
        <v>3</v>
      </c>
      <c r="AE10" s="1" t="s">
        <v>211</v>
      </c>
      <c r="AF10" s="1" t="s">
        <v>213</v>
      </c>
      <c r="AG10" s="1" t="s">
        <v>198</v>
      </c>
      <c r="AH10" s="5" t="s">
        <v>199</v>
      </c>
      <c r="AI10" s="5" t="s">
        <v>62</v>
      </c>
      <c r="AJ10" s="5" t="s">
        <v>71</v>
      </c>
      <c r="AK10" s="5" t="s">
        <v>200</v>
      </c>
      <c r="AL10" s="5" t="s">
        <v>69</v>
      </c>
      <c r="AM10" s="5" t="s">
        <v>70</v>
      </c>
      <c r="AN10" s="5" t="s">
        <v>179</v>
      </c>
      <c r="AO10" s="5" t="s">
        <v>109</v>
      </c>
      <c r="AP10" s="5" t="s">
        <v>70</v>
      </c>
      <c r="AQ10" s="5" t="s">
        <v>201</v>
      </c>
      <c r="AR10" s="5" t="s">
        <v>69</v>
      </c>
      <c r="AS10" s="5" t="s">
        <v>71</v>
      </c>
      <c r="AT10" s="5"/>
      <c r="AU10" s="7" t="s">
        <v>235</v>
      </c>
      <c r="AV10" s="7" t="s">
        <v>325</v>
      </c>
      <c r="AW10" s="7" t="s">
        <v>284</v>
      </c>
      <c r="AX10" s="5" t="s">
        <v>98</v>
      </c>
      <c r="AY10" s="7" t="s">
        <v>14</v>
      </c>
      <c r="AZ10" s="7" t="s">
        <v>15</v>
      </c>
      <c r="BA10" s="5" t="s">
        <v>73</v>
      </c>
      <c r="BB10" s="7" t="s">
        <v>15</v>
      </c>
      <c r="BC10" s="7" t="s">
        <v>21</v>
      </c>
      <c r="BD10" s="5" t="s">
        <v>75</v>
      </c>
      <c r="BE10" s="7" t="s">
        <v>17</v>
      </c>
      <c r="BF10" s="7" t="s">
        <v>22</v>
      </c>
      <c r="BG10" s="5" t="s">
        <v>164</v>
      </c>
      <c r="BH10" s="1" t="s">
        <v>22</v>
      </c>
      <c r="BI10" s="1" t="s">
        <v>19</v>
      </c>
    </row>
    <row r="11" spans="2:61" x14ac:dyDescent="0.4">
      <c r="M11" s="1" t="s">
        <v>17</v>
      </c>
      <c r="N11" s="1">
        <f>COUNTIF(G3:K10,M11)</f>
        <v>1</v>
      </c>
      <c r="AE11" s="3" t="s">
        <v>213</v>
      </c>
      <c r="AF11" s="3" t="s">
        <v>213</v>
      </c>
      <c r="AG11" s="3" t="s">
        <v>28</v>
      </c>
      <c r="AH11" s="7" t="s">
        <v>29</v>
      </c>
      <c r="AI11" s="7" t="s">
        <v>18</v>
      </c>
      <c r="AJ11" s="7" t="s">
        <v>16</v>
      </c>
      <c r="AK11" s="7" t="s">
        <v>180</v>
      </c>
      <c r="AL11" s="7" t="s">
        <v>18</v>
      </c>
      <c r="AM11" s="7" t="s">
        <v>19</v>
      </c>
      <c r="AN11" s="7" t="s">
        <v>100</v>
      </c>
      <c r="AO11" s="7" t="s">
        <v>17</v>
      </c>
      <c r="AP11" s="7" t="s">
        <v>22</v>
      </c>
      <c r="AQ11" s="7" t="s">
        <v>162</v>
      </c>
      <c r="AR11" s="7" t="s">
        <v>18</v>
      </c>
      <c r="AS11" s="7" t="s">
        <v>16</v>
      </c>
      <c r="AT11" s="7"/>
      <c r="AU11" s="7" t="s">
        <v>212</v>
      </c>
      <c r="AV11" s="7" t="s">
        <v>212</v>
      </c>
      <c r="AW11" s="7" t="s">
        <v>107</v>
      </c>
      <c r="AX11" s="5" t="s">
        <v>122</v>
      </c>
      <c r="AY11" s="5" t="s">
        <v>113</v>
      </c>
      <c r="AZ11" s="5" t="s">
        <v>70</v>
      </c>
      <c r="BA11" s="5" t="s">
        <v>112</v>
      </c>
      <c r="BB11" s="5" t="s">
        <v>113</v>
      </c>
      <c r="BC11" s="5" t="s">
        <v>109</v>
      </c>
      <c r="BD11" s="5" t="s">
        <v>155</v>
      </c>
      <c r="BE11" s="5" t="s">
        <v>170</v>
      </c>
      <c r="BF11" s="5" t="s">
        <v>111</v>
      </c>
      <c r="BG11" s="5" t="s">
        <v>248</v>
      </c>
      <c r="BH11" s="3" t="s">
        <v>64</v>
      </c>
      <c r="BI11" s="3" t="s">
        <v>111</v>
      </c>
    </row>
    <row r="12" spans="2:61" x14ac:dyDescent="0.4">
      <c r="M12" s="1" t="s">
        <v>329</v>
      </c>
      <c r="N12" s="1">
        <f>COUNTIF(G3:K10,M12)</f>
        <v>2</v>
      </c>
      <c r="AE12" s="1" t="s">
        <v>213</v>
      </c>
      <c r="AF12" s="1" t="s">
        <v>213</v>
      </c>
      <c r="AG12" s="1" t="s">
        <v>127</v>
      </c>
      <c r="AH12" s="5" t="s">
        <v>125</v>
      </c>
      <c r="AI12" s="5" t="s">
        <v>67</v>
      </c>
      <c r="AJ12" s="5" t="s">
        <v>173</v>
      </c>
      <c r="AK12" s="5" t="s">
        <v>126</v>
      </c>
      <c r="AL12" s="5" t="s">
        <v>109</v>
      </c>
      <c r="AM12" s="5" t="s">
        <v>70</v>
      </c>
      <c r="AN12" s="5" t="s">
        <v>100</v>
      </c>
      <c r="AO12" s="5" t="s">
        <v>69</v>
      </c>
      <c r="AP12" s="5" t="s">
        <v>111</v>
      </c>
      <c r="AQ12" s="5" t="s">
        <v>79</v>
      </c>
      <c r="AR12" s="5" t="s">
        <v>64</v>
      </c>
      <c r="AS12" s="5" t="s">
        <v>62</v>
      </c>
      <c r="AT12" s="5"/>
      <c r="AU12" s="7" t="s">
        <v>212</v>
      </c>
      <c r="AV12" s="7" t="s">
        <v>212</v>
      </c>
      <c r="AW12" s="7" t="s">
        <v>150</v>
      </c>
      <c r="AX12" s="5" t="s">
        <v>124</v>
      </c>
      <c r="AY12" s="5" t="s">
        <v>116</v>
      </c>
      <c r="AZ12" s="5" t="s">
        <v>109</v>
      </c>
      <c r="BA12" s="5" t="s">
        <v>74</v>
      </c>
      <c r="BB12" s="5" t="s">
        <v>65</v>
      </c>
      <c r="BC12" s="5" t="s">
        <v>109</v>
      </c>
      <c r="BD12" s="5" t="s">
        <v>124</v>
      </c>
      <c r="BE12" s="5" t="s">
        <v>145</v>
      </c>
      <c r="BF12" s="5" t="s">
        <v>109</v>
      </c>
      <c r="BG12" s="5" t="s">
        <v>121</v>
      </c>
      <c r="BH12" s="3" t="s">
        <v>116</v>
      </c>
      <c r="BI12" s="3" t="s">
        <v>69</v>
      </c>
    </row>
    <row r="13" spans="2:61" x14ac:dyDescent="0.4">
      <c r="M13" s="1" t="s">
        <v>13</v>
      </c>
      <c r="N13" s="1">
        <f>COUNTIF(G3:K10,M13)</f>
        <v>3</v>
      </c>
      <c r="AE13" s="1" t="s">
        <v>211</v>
      </c>
      <c r="AF13" s="1" t="s">
        <v>213</v>
      </c>
      <c r="AG13" s="1" t="s">
        <v>303</v>
      </c>
      <c r="AH13" s="5" t="s">
        <v>308</v>
      </c>
      <c r="AI13" s="5" t="s">
        <v>67</v>
      </c>
      <c r="AJ13" s="5" t="s">
        <v>60</v>
      </c>
      <c r="AK13" s="5" t="s">
        <v>304</v>
      </c>
      <c r="AL13" s="5" t="s">
        <v>69</v>
      </c>
      <c r="AM13" s="5" t="s">
        <v>111</v>
      </c>
      <c r="AN13" s="5" t="s">
        <v>106</v>
      </c>
      <c r="AO13" s="7" t="s">
        <v>16</v>
      </c>
      <c r="AP13" s="7" t="s">
        <v>19</v>
      </c>
      <c r="AQ13" s="5" t="s">
        <v>95</v>
      </c>
      <c r="AR13" s="5" t="s">
        <v>22</v>
      </c>
      <c r="AS13" s="5" t="s">
        <v>70</v>
      </c>
      <c r="AT13" s="5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1"/>
      <c r="BI13" s="1"/>
    </row>
    <row r="14" spans="2:61" x14ac:dyDescent="0.4">
      <c r="B14" s="1"/>
      <c r="C14" s="2" t="s">
        <v>128</v>
      </c>
      <c r="D14" s="2" t="s">
        <v>129</v>
      </c>
      <c r="E14" s="2" t="s">
        <v>130</v>
      </c>
      <c r="F14" s="27" t="s">
        <v>132</v>
      </c>
      <c r="G14" s="28"/>
      <c r="H14" s="28"/>
      <c r="I14" s="28"/>
      <c r="J14" s="28"/>
      <c r="K14" s="29"/>
      <c r="M14" s="1" t="s">
        <v>18</v>
      </c>
      <c r="N14" s="1">
        <f>COUNTIF(G15:K22,M14)</f>
        <v>2</v>
      </c>
      <c r="Q14" s="1"/>
      <c r="R14" s="2" t="s">
        <v>128</v>
      </c>
      <c r="S14" s="2" t="s">
        <v>129</v>
      </c>
      <c r="T14" s="2" t="s">
        <v>130</v>
      </c>
      <c r="U14" s="27" t="s">
        <v>132</v>
      </c>
      <c r="V14" s="28"/>
      <c r="W14" s="28"/>
      <c r="X14" s="28"/>
      <c r="Y14" s="28"/>
      <c r="Z14" s="29"/>
      <c r="AB14" s="1" t="s">
        <v>18</v>
      </c>
      <c r="AC14" s="1">
        <f>COUNTIF(V15:Z22,AB14)</f>
        <v>2</v>
      </c>
      <c r="AE14" s="1" t="s">
        <v>213</v>
      </c>
      <c r="AF14" s="1" t="s">
        <v>213</v>
      </c>
      <c r="AG14" s="1" t="s">
        <v>32</v>
      </c>
      <c r="AH14" s="7" t="s">
        <v>143</v>
      </c>
      <c r="AI14" s="7" t="s">
        <v>21</v>
      </c>
      <c r="AJ14" s="7" t="s">
        <v>13</v>
      </c>
      <c r="AK14" s="7" t="s">
        <v>181</v>
      </c>
      <c r="AL14" s="7" t="s">
        <v>21</v>
      </c>
      <c r="AM14" s="7" t="s">
        <v>25</v>
      </c>
      <c r="AN14" s="7" t="s">
        <v>101</v>
      </c>
      <c r="AO14" s="7" t="s">
        <v>22</v>
      </c>
      <c r="AP14" s="7" t="s">
        <v>25</v>
      </c>
      <c r="AQ14" s="7" t="s">
        <v>168</v>
      </c>
      <c r="AR14" s="7" t="s">
        <v>17</v>
      </c>
      <c r="AS14" s="7" t="s">
        <v>16</v>
      </c>
      <c r="AT14" s="7"/>
      <c r="AU14" s="7" t="s">
        <v>235</v>
      </c>
      <c r="AV14" s="7" t="s">
        <v>235</v>
      </c>
      <c r="AW14" s="7" t="s">
        <v>175</v>
      </c>
      <c r="AX14" s="5" t="s">
        <v>155</v>
      </c>
      <c r="AY14" s="5" t="s">
        <v>65</v>
      </c>
      <c r="AZ14" s="5" t="s">
        <v>111</v>
      </c>
      <c r="BA14" s="5" t="s">
        <v>112</v>
      </c>
      <c r="BB14" s="5" t="s">
        <v>109</v>
      </c>
      <c r="BC14" s="5" t="s">
        <v>70</v>
      </c>
      <c r="BD14" s="5" t="s">
        <v>174</v>
      </c>
      <c r="BE14" s="5" t="s">
        <v>116</v>
      </c>
      <c r="BF14" s="5" t="s">
        <v>111</v>
      </c>
      <c r="BG14" s="5" t="s">
        <v>74</v>
      </c>
      <c r="BH14" s="3" t="s">
        <v>109</v>
      </c>
      <c r="BI14" s="3" t="s">
        <v>71</v>
      </c>
    </row>
    <row r="15" spans="2:61" x14ac:dyDescent="0.4">
      <c r="B15" s="30" t="s">
        <v>148</v>
      </c>
      <c r="C15" s="24"/>
      <c r="D15" s="31"/>
      <c r="E15" s="4" t="s">
        <v>300</v>
      </c>
      <c r="F15" s="1" t="str">
        <f>F3</f>
        <v>HT系</v>
      </c>
      <c r="G15" s="1" t="str">
        <f t="shared" ref="G15:H15" si="0">G3</f>
        <v>右</v>
      </c>
      <c r="H15" s="1" t="str">
        <f t="shared" si="0"/>
        <v>重</v>
      </c>
      <c r="I15" s="7" t="str">
        <f>F10</f>
        <v>BA族</v>
      </c>
      <c r="J15" s="7" t="str">
        <f>G10</f>
        <v>遠</v>
      </c>
      <c r="K15" s="7" t="str">
        <f>H10</f>
        <v>ダ</v>
      </c>
      <c r="M15" s="1" t="s">
        <v>328</v>
      </c>
      <c r="N15" s="1">
        <f>COUNTIF(G15:K22,M15)</f>
        <v>4</v>
      </c>
      <c r="Q15" s="30" t="s">
        <v>326</v>
      </c>
      <c r="R15" s="24"/>
      <c r="S15" s="25"/>
      <c r="T15" s="7" t="s">
        <v>296</v>
      </c>
      <c r="U15" s="5" t="str">
        <f>VLOOKUP(T15, element_m!B2:I34,2,FALSE)</f>
        <v>GS系</v>
      </c>
      <c r="V15" s="5" t="str">
        <f>VLOOKUP(T15, element_m!B2:I34,3,FALSE)</f>
        <v>芝</v>
      </c>
      <c r="W15" s="5" t="str">
        <f>VLOOKUP(T15, element_m!B3:I34,4,FALSE)</f>
        <v>左</v>
      </c>
      <c r="X15" s="5" t="str">
        <f>VLOOKUP(T15, element_m!B3:I34,5,FALSE)</f>
        <v>不明族</v>
      </c>
      <c r="Y15" s="5" t="str">
        <f>VLOOKUP(T15, element_m!B3:I34,6,FALSE)</f>
        <v>健</v>
      </c>
      <c r="Z15" s="5" t="str">
        <f>VLOOKUP(T15, element_m!B3:I34,7,FALSE)</f>
        <v>重</v>
      </c>
      <c r="AA15" s="14"/>
      <c r="AB15" s="1" t="s">
        <v>15</v>
      </c>
      <c r="AC15" s="1">
        <f>COUNTIF(V15:Z22,AB15)</f>
        <v>4</v>
      </c>
      <c r="AE15" s="1" t="s">
        <v>211</v>
      </c>
      <c r="AF15" s="1" t="s">
        <v>213</v>
      </c>
      <c r="AG15" s="1" t="s">
        <v>307</v>
      </c>
      <c r="AH15" s="5" t="s">
        <v>308</v>
      </c>
      <c r="AI15" s="5" t="s">
        <v>67</v>
      </c>
      <c r="AJ15" s="5" t="s">
        <v>60</v>
      </c>
      <c r="AK15" s="5" t="s">
        <v>178</v>
      </c>
      <c r="AL15" s="7" t="s">
        <v>20</v>
      </c>
      <c r="AM15" s="7" t="s">
        <v>19</v>
      </c>
      <c r="AN15" s="5" t="s">
        <v>304</v>
      </c>
      <c r="AO15" s="5" t="s">
        <v>69</v>
      </c>
      <c r="AP15" s="5" t="s">
        <v>111</v>
      </c>
      <c r="AQ15" s="5" t="s">
        <v>248</v>
      </c>
      <c r="AR15" s="7" t="s">
        <v>24</v>
      </c>
      <c r="AS15" s="7" t="s">
        <v>22</v>
      </c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1"/>
      <c r="BI15" s="1"/>
    </row>
    <row r="16" spans="2:61" x14ac:dyDescent="0.4">
      <c r="B16" s="30"/>
      <c r="C16" s="24"/>
      <c r="D16" s="31"/>
      <c r="E16" s="7" t="s">
        <v>273</v>
      </c>
      <c r="F16" s="5" t="str">
        <f>VLOOKUP(E16, element_F!B1:I31,2,FALSE)</f>
        <v>EB族</v>
      </c>
      <c r="G16" s="7" t="str">
        <f>VLOOKUP(E16, element_F!B1:I31,3,FALSE)</f>
        <v>遠</v>
      </c>
      <c r="H16" s="7" t="str">
        <f>VLOOKUP(E16, element_F!B1:I31,4,FALSE)</f>
        <v>健</v>
      </c>
      <c r="I16" s="7" t="str">
        <f>VLOOKUP(E16, element_F!B1:I31,5,FALSE)</f>
        <v>MP系</v>
      </c>
      <c r="J16" s="7" t="str">
        <f>VLOOKUP(E16, element_F!B1:I31,6,FALSE)</f>
        <v>ダ</v>
      </c>
      <c r="K16" s="7" t="str">
        <f>VLOOKUP(E16, element_F!B1:I31,7,FALSE)</f>
        <v>遠</v>
      </c>
      <c r="M16" s="1" t="s">
        <v>14</v>
      </c>
      <c r="N16" s="1">
        <f>COUNTIF(G15:K22,M16)</f>
        <v>6</v>
      </c>
      <c r="Q16" s="30"/>
      <c r="R16" s="24"/>
      <c r="S16" s="25"/>
      <c r="T16" s="7" t="s">
        <v>321</v>
      </c>
      <c r="U16" s="5" t="str">
        <f>VLOOKUP(T16, element_F!B3:I33,2,FALSE)</f>
        <v>FF族</v>
      </c>
      <c r="V16" s="7" t="str">
        <f>VLOOKUP(T16, element_F!B3:I33,3,FALSE)</f>
        <v>健</v>
      </c>
      <c r="W16" s="7" t="str">
        <f>VLOOKUP(T16, element_F!B3:I33,4,FALSE)</f>
        <v>左</v>
      </c>
      <c r="X16" s="5" t="str">
        <f>VLOOKUP(T16, element_F!B3:I33,5,FALSE)</f>
        <v>NT系</v>
      </c>
      <c r="Y16" s="5" t="str">
        <f>VLOOKUP(T16, element_F!B3:I33,6,FALSE)</f>
        <v>坂</v>
      </c>
      <c r="Z16" s="5" t="str">
        <f>VLOOKUP(T16, element_F!B3:I33,7,FALSE)</f>
        <v>根</v>
      </c>
      <c r="AA16" s="14"/>
      <c r="AB16" s="1" t="s">
        <v>14</v>
      </c>
      <c r="AC16" s="1">
        <f>COUNTIF(V15:Z22,AB16)</f>
        <v>4</v>
      </c>
      <c r="AE16" s="1" t="s">
        <v>211</v>
      </c>
      <c r="AF16" s="1" t="s">
        <v>213</v>
      </c>
      <c r="AG16" s="1" t="s">
        <v>12</v>
      </c>
      <c r="AH16" s="7" t="s">
        <v>7</v>
      </c>
      <c r="AI16" s="7" t="s">
        <v>13</v>
      </c>
      <c r="AJ16" s="7" t="s">
        <v>14</v>
      </c>
      <c r="AK16" s="7" t="s">
        <v>178</v>
      </c>
      <c r="AL16" s="7" t="s">
        <v>20</v>
      </c>
      <c r="AM16" s="7" t="s">
        <v>19</v>
      </c>
      <c r="AN16" s="16" t="s">
        <v>97</v>
      </c>
      <c r="AO16" s="7" t="s">
        <v>14</v>
      </c>
      <c r="AP16" s="7" t="s">
        <v>20</v>
      </c>
      <c r="AQ16" s="7" t="s">
        <v>254</v>
      </c>
      <c r="AR16" s="7" t="s">
        <v>15</v>
      </c>
      <c r="AS16" s="7" t="s">
        <v>21</v>
      </c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1"/>
      <c r="BI16" s="1"/>
    </row>
    <row r="17" spans="2:61" x14ac:dyDescent="0.4">
      <c r="B17" s="30"/>
      <c r="C17" s="24"/>
      <c r="D17" s="31"/>
      <c r="E17" s="7" t="s">
        <v>320</v>
      </c>
      <c r="F17" s="7" t="str">
        <f>VLOOKUP(E17, element_m!B2:E34,2,FALSE)</f>
        <v>DT系</v>
      </c>
      <c r="G17" s="7" t="str">
        <f>VLOOKUP(E17, element_m!B2:H41,3,FALSE)</f>
        <v>小</v>
      </c>
      <c r="H17" s="5" t="str">
        <f>VLOOKUP(E17, element_m!B2:E47,4,FALSE)</f>
        <v>瞬</v>
      </c>
      <c r="I17" s="5" t="str">
        <f>VLOOKUP(E17, element_m!B2:H47,5,FALSE)</f>
        <v>SR族</v>
      </c>
      <c r="J17" s="5" t="str">
        <f>VLOOKUP(E17, element_m!B2:H47,6,FALSE)</f>
        <v>坂</v>
      </c>
      <c r="K17" s="3" t="str">
        <f>VLOOKUP(E17, element_m!B2:H47,7,FALSE)</f>
        <v>左</v>
      </c>
      <c r="M17" s="1" t="s">
        <v>21</v>
      </c>
      <c r="N17" s="1">
        <f>COUNTIF(G15:K22,M17)</f>
        <v>2</v>
      </c>
      <c r="Q17" s="30"/>
      <c r="R17" s="24"/>
      <c r="S17" s="25"/>
      <c r="T17" s="7" t="s">
        <v>315</v>
      </c>
      <c r="U17" s="5" t="str">
        <f>VLOOKUP(T17, element_m!B3:I34,2,FALSE)</f>
        <v>GB系</v>
      </c>
      <c r="V17" s="5" t="str">
        <f>VLOOKUP(T17, element_m!B3:I34,3,FALSE)</f>
        <v>健</v>
      </c>
      <c r="W17" s="5" t="str">
        <f>VLOOKUP(T17, element_m!B3:I34,4,FALSE)</f>
        <v>遠</v>
      </c>
      <c r="X17" s="5" t="str">
        <f>VLOOKUP(T17, element_m!B3:I34,5,FALSE)</f>
        <v>不明族</v>
      </c>
      <c r="Y17" s="5" t="str">
        <f>VLOOKUP(T17, element_m!B3:I34,6,FALSE)</f>
        <v>健</v>
      </c>
      <c r="Z17" s="5" t="str">
        <f>VLOOKUP(T17, element_m!B3:I34,7,FALSE)</f>
        <v>重</v>
      </c>
      <c r="AA17" s="14"/>
      <c r="AB17" s="1" t="s">
        <v>21</v>
      </c>
      <c r="AC17" s="1">
        <f>COUNTIF(V15:Z22,AB17)</f>
        <v>2</v>
      </c>
      <c r="AE17" s="1" t="s">
        <v>213</v>
      </c>
      <c r="AF17" s="1" t="s">
        <v>213</v>
      </c>
      <c r="AG17" s="1" t="s">
        <v>311</v>
      </c>
      <c r="AH17" s="5" t="s">
        <v>163</v>
      </c>
      <c r="AI17" s="7" t="s">
        <v>24</v>
      </c>
      <c r="AJ17" s="7" t="s">
        <v>22</v>
      </c>
      <c r="AK17" s="5" t="s">
        <v>98</v>
      </c>
      <c r="AL17" s="7" t="s">
        <v>14</v>
      </c>
      <c r="AM17" s="7" t="s">
        <v>15</v>
      </c>
      <c r="AN17" s="5" t="s">
        <v>314</v>
      </c>
      <c r="AO17" s="7" t="s">
        <v>22</v>
      </c>
      <c r="AP17" s="7" t="s">
        <v>25</v>
      </c>
      <c r="AQ17" s="5" t="s">
        <v>254</v>
      </c>
      <c r="AR17" s="7" t="s">
        <v>15</v>
      </c>
      <c r="AS17" s="7" t="s">
        <v>21</v>
      </c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1"/>
      <c r="BI17" s="1"/>
    </row>
    <row r="18" spans="2:61" ht="37.5" x14ac:dyDescent="0.4">
      <c r="B18" s="30"/>
      <c r="C18" s="24"/>
      <c r="D18" s="31"/>
      <c r="E18" s="7" t="s">
        <v>319</v>
      </c>
      <c r="F18" s="5" t="str">
        <f>VLOOKUP(E18, element_F!B1:I31,2,FALSE)</f>
        <v>MM族</v>
      </c>
      <c r="G18" s="7" t="str">
        <f>VLOOKUP(E18, element_F!B1:I31,3,FALSE)</f>
        <v>ス</v>
      </c>
      <c r="H18" s="7" t="str">
        <f>VLOOKUP(E18, element_F!B1:I31,4,FALSE)</f>
        <v>遠</v>
      </c>
      <c r="I18" s="5" t="str">
        <f>VLOOKUP(E18, element_F!B1:I31,5,FALSE)</f>
        <v>NT系</v>
      </c>
      <c r="J18" s="5" t="str">
        <f>VLOOKUP(E18, element_F!B1:I31,6,FALSE)</f>
        <v>坂</v>
      </c>
      <c r="K18" s="3" t="str">
        <f>VLOOKUP(E18, element_F!B1:I31,7,FALSE)</f>
        <v>根</v>
      </c>
      <c r="M18" s="1" t="s">
        <v>19</v>
      </c>
      <c r="N18" s="1">
        <f>COUNTIF(G15:K22,M18)</f>
        <v>3</v>
      </c>
      <c r="Q18" s="30"/>
      <c r="R18" s="24"/>
      <c r="S18" s="25"/>
      <c r="T18" s="7" t="s">
        <v>272</v>
      </c>
      <c r="U18" s="5" t="str">
        <f>VLOOKUP(T18, element_F!B3:I33,2,FALSE)</f>
        <v>BA族</v>
      </c>
      <c r="V18" s="7" t="str">
        <f>VLOOKUP(T18, element_F!B3:I33,3,FALSE)</f>
        <v>遠</v>
      </c>
      <c r="W18" s="7" t="str">
        <f>VLOOKUP(T18, element_F!B3:I33,4,FALSE)</f>
        <v>ダ</v>
      </c>
      <c r="X18" s="5" t="str">
        <f>VLOOKUP(T18, element_F!B3:I33,5,FALSE)</f>
        <v>SS系（HT)</v>
      </c>
      <c r="Y18" s="7" t="str">
        <f>VLOOKUP(T18, element_F!B3:I33,6,FALSE)</f>
        <v>芝</v>
      </c>
      <c r="Z18" s="7" t="str">
        <f>VLOOKUP(T18, element_F!B3:I33,7,FALSE)</f>
        <v>瞬</v>
      </c>
      <c r="AA18" s="14"/>
      <c r="AB18" s="1" t="s">
        <v>19</v>
      </c>
      <c r="AC18" s="1">
        <f>COUNTIF(V15:Z22,AB18)</f>
        <v>3</v>
      </c>
      <c r="AE18" s="1" t="s">
        <v>213</v>
      </c>
      <c r="AF18" s="1" t="s">
        <v>213</v>
      </c>
      <c r="AG18" s="1" t="s">
        <v>114</v>
      </c>
      <c r="AH18" s="5" t="s">
        <v>115</v>
      </c>
      <c r="AI18" s="7" t="s">
        <v>24</v>
      </c>
      <c r="AJ18" s="7" t="s">
        <v>22</v>
      </c>
      <c r="AK18" s="5" t="s">
        <v>124</v>
      </c>
      <c r="AL18" s="5" t="s">
        <v>145</v>
      </c>
      <c r="AM18" s="5" t="s">
        <v>109</v>
      </c>
      <c r="AN18" s="5" t="s">
        <v>124</v>
      </c>
      <c r="AO18" s="5" t="s">
        <v>116</v>
      </c>
      <c r="AP18" s="5" t="s">
        <v>109</v>
      </c>
      <c r="AQ18" s="5" t="s">
        <v>117</v>
      </c>
      <c r="AR18" s="5" t="s">
        <v>23</v>
      </c>
      <c r="AS18" s="5" t="s">
        <v>67</v>
      </c>
      <c r="AT18" s="5"/>
      <c r="AU18" s="7" t="s">
        <v>212</v>
      </c>
      <c r="AV18" s="7" t="s">
        <v>324</v>
      </c>
      <c r="AW18" s="7" t="s">
        <v>2</v>
      </c>
      <c r="AX18" s="7" t="s">
        <v>98</v>
      </c>
      <c r="AY18" s="7" t="s">
        <v>14</v>
      </c>
      <c r="AZ18" s="7" t="s">
        <v>23</v>
      </c>
      <c r="BA18" s="7" t="s">
        <v>163</v>
      </c>
      <c r="BB18" s="7" t="s">
        <v>24</v>
      </c>
      <c r="BC18" s="7" t="s">
        <v>22</v>
      </c>
      <c r="BD18" s="7" t="s">
        <v>98</v>
      </c>
      <c r="BE18" s="7" t="s">
        <v>14</v>
      </c>
      <c r="BF18" s="7" t="s">
        <v>23</v>
      </c>
      <c r="BG18" s="7" t="s">
        <v>151</v>
      </c>
      <c r="BH18" s="1" t="s">
        <v>18</v>
      </c>
      <c r="BI18" s="1" t="s">
        <v>19</v>
      </c>
    </row>
    <row r="19" spans="2:61" x14ac:dyDescent="0.4">
      <c r="B19" s="30"/>
      <c r="C19" s="26"/>
      <c r="D19" s="25"/>
      <c r="E19" s="7" t="s">
        <v>296</v>
      </c>
      <c r="F19" s="5" t="str">
        <f>VLOOKUP(E19,P1C7!AG3:BI50,2,FALSE)</f>
        <v>GS系</v>
      </c>
      <c r="G19" s="5" t="str">
        <f>VLOOKUP(E19, element_m!B3:E34,3,FALSE)</f>
        <v>芝</v>
      </c>
      <c r="H19" s="5" t="str">
        <f>VLOOKUP(E19, element_m!B3:E34,4,FALSE)</f>
        <v>左</v>
      </c>
      <c r="I19" s="5" t="str">
        <f>VLOOKUP(E19, element_m!B3:I34,5,FALSE)</f>
        <v>不明族</v>
      </c>
      <c r="J19" s="5" t="str">
        <f>VLOOKUP(E19, element_m!B3:I34,6,FALSE)</f>
        <v>健</v>
      </c>
      <c r="K19" s="3" t="str">
        <f>VLOOKUP(E19, element_m!B3:I34,7,FALSE)</f>
        <v>重</v>
      </c>
      <c r="M19" s="1" t="s">
        <v>16</v>
      </c>
      <c r="N19" s="1">
        <f>COUNTIF(G15:K22,M19)</f>
        <v>2</v>
      </c>
      <c r="Q19" s="30"/>
      <c r="R19" s="24"/>
      <c r="S19" s="31"/>
      <c r="T19" s="7" t="s">
        <v>298</v>
      </c>
      <c r="U19" s="7" t="str">
        <f>VLOOKUP(T19, element_m!B2:E36,2,FALSE)</f>
        <v>TS系</v>
      </c>
      <c r="V19" s="7" t="str">
        <f>VLOOKUP(T19, element_m!B2:E36,3,FALSE)</f>
        <v>坂</v>
      </c>
      <c r="W19" s="7" t="str">
        <f>VLOOKUP(T19, element_m!B2:E36,4,FALSE)</f>
        <v>ダ</v>
      </c>
      <c r="X19" s="7" t="str">
        <f>VLOOKUP(T19, element_m!B2:H36,5,FALSE)</f>
        <v>PE族</v>
      </c>
      <c r="Y19" s="7" t="str">
        <f>VLOOKUP(T19, element_m!B2:H36,6,FALSE)</f>
        <v>重</v>
      </c>
      <c r="Z19" s="8" t="str">
        <f>VLOOKUP(T19, element_m!B2:H36,7,FALSE)</f>
        <v>左</v>
      </c>
      <c r="AA19" s="14"/>
      <c r="AB19" s="1" t="s">
        <v>16</v>
      </c>
      <c r="AC19" s="1">
        <f>COUNTIF(V15:Z22,AB19)</f>
        <v>1</v>
      </c>
      <c r="AE19" s="1" t="s">
        <v>213</v>
      </c>
      <c r="AF19" s="1" t="s">
        <v>213</v>
      </c>
      <c r="AG19" s="1" t="s">
        <v>4</v>
      </c>
      <c r="AH19" s="7" t="s">
        <v>9</v>
      </c>
      <c r="AI19" s="7" t="s">
        <v>15</v>
      </c>
      <c r="AJ19" s="7" t="s">
        <v>14</v>
      </c>
      <c r="AK19" s="7" t="s">
        <v>155</v>
      </c>
      <c r="AL19" s="7" t="s">
        <v>14</v>
      </c>
      <c r="AM19" s="7" t="s">
        <v>17</v>
      </c>
      <c r="AN19" s="7" t="s">
        <v>188</v>
      </c>
      <c r="AO19" s="7" t="s">
        <v>15</v>
      </c>
      <c r="AP19" s="7" t="s">
        <v>16</v>
      </c>
      <c r="AQ19" s="7" t="s">
        <v>151</v>
      </c>
      <c r="AR19" s="7" t="s">
        <v>18</v>
      </c>
      <c r="AS19" s="7" t="s">
        <v>19</v>
      </c>
      <c r="AT19" s="7"/>
      <c r="AU19" s="7" t="s">
        <v>235</v>
      </c>
      <c r="AV19" s="7" t="s">
        <v>235</v>
      </c>
      <c r="AW19" s="7" t="s">
        <v>263</v>
      </c>
      <c r="AX19" s="7" t="s">
        <v>156</v>
      </c>
      <c r="AY19" s="7" t="s">
        <v>21</v>
      </c>
      <c r="AZ19" s="7" t="s">
        <v>17</v>
      </c>
      <c r="BA19" s="7" t="s">
        <v>141</v>
      </c>
      <c r="BB19" s="7" t="s">
        <v>24</v>
      </c>
      <c r="BC19" s="7" t="s">
        <v>25</v>
      </c>
      <c r="BD19" s="7" t="s">
        <v>260</v>
      </c>
      <c r="BE19" s="7" t="s">
        <v>21</v>
      </c>
      <c r="BF19" s="7" t="s">
        <v>19</v>
      </c>
      <c r="BG19" s="7" t="s">
        <v>72</v>
      </c>
      <c r="BH19" s="3" t="s">
        <v>62</v>
      </c>
      <c r="BI19" s="3" t="s">
        <v>71</v>
      </c>
    </row>
    <row r="20" spans="2:61" x14ac:dyDescent="0.4">
      <c r="B20" s="30"/>
      <c r="C20" s="26"/>
      <c r="D20" s="25"/>
      <c r="E20" s="7" t="s">
        <v>297</v>
      </c>
      <c r="F20" s="5" t="str">
        <f>VLOOKUP(E20, element_F!B2:I33,2,FALSE)</f>
        <v>SR族</v>
      </c>
      <c r="G20" s="7" t="str">
        <f>VLOOKUP(E20, element_F!B2:I33,3,FALSE)</f>
        <v>左</v>
      </c>
      <c r="H20" s="7" t="str">
        <f>VLOOKUP(E20, element_F!B3:I33,4,FALSE)</f>
        <v>坂</v>
      </c>
      <c r="I20" s="5" t="str">
        <f>VLOOKUP(E20, element_F!B3:I33,5,FALSE)</f>
        <v>ND系</v>
      </c>
      <c r="J20" s="5" t="str">
        <f>VLOOKUP(E20, element_F!B3:I33,6,FALSE)</f>
        <v>重</v>
      </c>
      <c r="K20" s="3" t="str">
        <f>VLOOKUP(E20, element_F!B3:I33,7,FALSE)</f>
        <v>遠</v>
      </c>
      <c r="M20" s="1" t="s">
        <v>24</v>
      </c>
      <c r="N20" s="1">
        <f>COUNTIF(G15:K22,M20)</f>
        <v>1</v>
      </c>
      <c r="Q20" s="30"/>
      <c r="R20" s="24"/>
      <c r="S20" s="31"/>
      <c r="T20" s="7" t="s">
        <v>319</v>
      </c>
      <c r="U20" s="7" t="str">
        <f>VLOOKUP(T20, element_F!B2:I33,2,FALSE)</f>
        <v>MM族</v>
      </c>
      <c r="V20" s="7" t="str">
        <f>VLOOKUP(T20, element_F!B2:I33,3,FALSE)</f>
        <v>ス</v>
      </c>
      <c r="W20" s="7" t="str">
        <f>VLOOKUP(T20, element_F!B2:I33,4,FALSE)</f>
        <v>遠</v>
      </c>
      <c r="X20" s="7" t="str">
        <f>VLOOKUP(T20, element_F!B2:I33,5,FALSE)</f>
        <v>NT系</v>
      </c>
      <c r="Y20" s="7" t="str">
        <f>VLOOKUP(T20, element_F!B2:I33,6,FALSE)</f>
        <v>坂</v>
      </c>
      <c r="Z20" s="8" t="str">
        <f>VLOOKUP(T20, element_F!B2:I33,7,FALSE)</f>
        <v>根</v>
      </c>
      <c r="AA20" s="14"/>
      <c r="AB20" s="1" t="s">
        <v>24</v>
      </c>
      <c r="AC20" s="1">
        <f>COUNTIF(V15:Z22,AB20)</f>
        <v>2</v>
      </c>
      <c r="AE20" s="1" t="s">
        <v>212</v>
      </c>
      <c r="AF20" s="1" t="s">
        <v>212</v>
      </c>
      <c r="AG20" s="1" t="s">
        <v>44</v>
      </c>
      <c r="AH20" s="7" t="s">
        <v>7</v>
      </c>
      <c r="AI20" s="7" t="s">
        <v>13</v>
      </c>
      <c r="AJ20" s="7" t="s">
        <v>14</v>
      </c>
      <c r="AK20" s="7" t="s">
        <v>153</v>
      </c>
      <c r="AL20" s="7" t="s">
        <v>20</v>
      </c>
      <c r="AM20" s="7" t="s">
        <v>22</v>
      </c>
      <c r="AN20" s="7" t="s">
        <v>98</v>
      </c>
      <c r="AO20" s="7" t="s">
        <v>14</v>
      </c>
      <c r="AP20" s="7" t="s">
        <v>15</v>
      </c>
      <c r="AQ20" s="7" t="s">
        <v>164</v>
      </c>
      <c r="AR20" s="7" t="s">
        <v>22</v>
      </c>
      <c r="AS20" s="7" t="s">
        <v>19</v>
      </c>
      <c r="AT20" s="7"/>
      <c r="AU20" s="7" t="s">
        <v>212</v>
      </c>
      <c r="AV20" s="7" t="s">
        <v>212</v>
      </c>
      <c r="AW20" s="7" t="s">
        <v>318</v>
      </c>
      <c r="AX20" s="7" t="s">
        <v>98</v>
      </c>
      <c r="AY20" s="7" t="s">
        <v>14</v>
      </c>
      <c r="AZ20" s="7" t="s">
        <v>23</v>
      </c>
      <c r="BA20" s="7" t="s">
        <v>73</v>
      </c>
      <c r="BB20" s="7" t="s">
        <v>23</v>
      </c>
      <c r="BC20" s="7" t="s">
        <v>21</v>
      </c>
      <c r="BD20" s="5" t="s">
        <v>237</v>
      </c>
      <c r="BE20" s="5" t="s">
        <v>64</v>
      </c>
      <c r="BF20" s="5" t="s">
        <v>65</v>
      </c>
      <c r="BG20" s="7" t="s">
        <v>7</v>
      </c>
      <c r="BH20" s="1" t="s">
        <v>13</v>
      </c>
      <c r="BI20" s="1" t="s">
        <v>14</v>
      </c>
    </row>
    <row r="21" spans="2:61" x14ac:dyDescent="0.4">
      <c r="B21" s="30"/>
      <c r="C21" s="26"/>
      <c r="D21" s="25"/>
      <c r="E21" s="7" t="s">
        <v>299</v>
      </c>
      <c r="F21" s="5" t="str">
        <f>VLOOKUP(E21, element_m!B2:E36,2,FALSE)</f>
        <v>BR系</v>
      </c>
      <c r="G21" s="5" t="str">
        <f>VLOOKUP(E21, element_m!B2:E36,3,FALSE)</f>
        <v>ダ</v>
      </c>
      <c r="H21" s="5" t="str">
        <f>VLOOKUP(E21, element_m!B2:E36,4,FALSE)</f>
        <v>右</v>
      </c>
      <c r="I21" s="5" t="str">
        <f>VLOOKUP(E21, element_m!B2:I36,5,FALSE)</f>
        <v>CM族</v>
      </c>
      <c r="J21" s="5" t="str">
        <f>VLOOKUP(E21, element_m!B2:I36,6,FALSE)</f>
        <v>ス</v>
      </c>
      <c r="K21" s="3" t="str">
        <f>VLOOKUP(E21, element_m!B2:I36,7,FALSE)</f>
        <v>坂</v>
      </c>
      <c r="M21" s="1" t="s">
        <v>20</v>
      </c>
      <c r="N21" s="1">
        <f>COUNTIF(G15:K22,M21)</f>
        <v>2</v>
      </c>
      <c r="Q21" s="30"/>
      <c r="R21" s="24"/>
      <c r="S21" s="31"/>
      <c r="T21" s="7" t="s">
        <v>299</v>
      </c>
      <c r="U21" s="7" t="str">
        <f>VLOOKUP(T21, element_m!B2:E36,2,FALSE)</f>
        <v>BR系</v>
      </c>
      <c r="V21" s="7" t="str">
        <f>VLOOKUP(T21, element_m!B2:E36,3,FALSE)</f>
        <v>ダ</v>
      </c>
      <c r="W21" s="7" t="str">
        <f>VLOOKUP(T21, element_m!B2:E36,4,FALSE)</f>
        <v>右</v>
      </c>
      <c r="X21" s="7" t="str">
        <f>VLOOKUP(T21, element_m!B2:I36,5,FALSE)</f>
        <v>CM族</v>
      </c>
      <c r="Y21" s="7" t="str">
        <f>VLOOKUP(T21, element_m!B2:I36,6,FALSE)</f>
        <v>ス</v>
      </c>
      <c r="Z21" s="7" t="str">
        <f>VLOOKUP(T21, element_m!B2:I36,7,FALSE)</f>
        <v>坂</v>
      </c>
      <c r="AA21" s="14"/>
      <c r="AB21" s="1" t="s">
        <v>20</v>
      </c>
      <c r="AC21" s="1">
        <f>COUNTIF(V15:Z22,AB21)</f>
        <v>4</v>
      </c>
      <c r="AE21" s="1" t="s">
        <v>212</v>
      </c>
      <c r="AF21" s="1" t="s">
        <v>212</v>
      </c>
      <c r="AG21" s="1" t="s">
        <v>172</v>
      </c>
      <c r="AH21" s="5" t="s">
        <v>119</v>
      </c>
      <c r="AI21" s="5" t="s">
        <v>23</v>
      </c>
      <c r="AJ21" s="5" t="s">
        <v>69</v>
      </c>
      <c r="AK21" s="5" t="s">
        <v>108</v>
      </c>
      <c r="AL21" s="5" t="s">
        <v>145</v>
      </c>
      <c r="AM21" s="5" t="s">
        <v>109</v>
      </c>
      <c r="AN21" s="5" t="s">
        <v>188</v>
      </c>
      <c r="AO21" s="5" t="s">
        <v>71</v>
      </c>
      <c r="AP21" s="5" t="s">
        <v>60</v>
      </c>
      <c r="AQ21" s="5" t="s">
        <v>82</v>
      </c>
      <c r="AR21" s="5" t="s">
        <v>133</v>
      </c>
      <c r="AS21" s="5" t="s">
        <v>70</v>
      </c>
      <c r="AT21" s="5"/>
      <c r="AU21" s="7" t="s">
        <v>212</v>
      </c>
      <c r="AV21" s="7" t="s">
        <v>212</v>
      </c>
      <c r="AW21" s="7" t="s">
        <v>154</v>
      </c>
      <c r="AX21" s="5" t="s">
        <v>155</v>
      </c>
      <c r="AY21" s="5" t="s">
        <v>22</v>
      </c>
      <c r="AZ21" s="5" t="s">
        <v>65</v>
      </c>
      <c r="BA21" s="5" t="s">
        <v>79</v>
      </c>
      <c r="BB21" s="5" t="s">
        <v>25</v>
      </c>
      <c r="BC21" s="5" t="s">
        <v>24</v>
      </c>
      <c r="BD21" s="7" t="s">
        <v>260</v>
      </c>
      <c r="BE21" s="7" t="s">
        <v>21</v>
      </c>
      <c r="BF21" s="7" t="s">
        <v>19</v>
      </c>
      <c r="BG21" s="7" t="s">
        <v>73</v>
      </c>
      <c r="BH21" s="1" t="s">
        <v>23</v>
      </c>
      <c r="BI21" s="1" t="s">
        <v>21</v>
      </c>
    </row>
    <row r="22" spans="2:61" x14ac:dyDescent="0.4">
      <c r="B22" s="30"/>
      <c r="C22" s="26"/>
      <c r="D22" s="25"/>
      <c r="E22" s="7" t="s">
        <v>272</v>
      </c>
      <c r="F22" s="5" t="str">
        <f>VLOOKUP(E22, element_F!B2:I33,2,FALSE)</f>
        <v>BA族</v>
      </c>
      <c r="G22" s="7" t="str">
        <f>VLOOKUP(E22, element_F!B2:I33,3,FALSE)</f>
        <v>遠</v>
      </c>
      <c r="H22" s="7" t="str">
        <f>VLOOKUP(E22, element_F!B2:I33,4,FALSE)</f>
        <v>ダ</v>
      </c>
      <c r="I22" s="5" t="str">
        <f>VLOOKUP(E22, element_F!B3:I33,5,FALSE)</f>
        <v>SS系（HT)</v>
      </c>
      <c r="J22" s="5" t="str">
        <f>VLOOKUP(E22, element_F!B3:I33,6,FALSE)</f>
        <v>芝</v>
      </c>
      <c r="K22" s="3" t="str">
        <f>VLOOKUP(E22, element_F!B3:I33,7,FALSE)</f>
        <v>瞬</v>
      </c>
      <c r="M22" s="1" t="s">
        <v>25</v>
      </c>
      <c r="N22" s="1">
        <f>COUNTIF(G14:K22,M22)</f>
        <v>4</v>
      </c>
      <c r="Q22" s="30"/>
      <c r="R22" s="24"/>
      <c r="S22" s="31"/>
      <c r="T22" s="4" t="s">
        <v>301</v>
      </c>
      <c r="U22" s="7" t="str">
        <f>F15</f>
        <v>HT系</v>
      </c>
      <c r="V22" s="7" t="str">
        <f t="shared" ref="V22:Z22" si="1">G15</f>
        <v>右</v>
      </c>
      <c r="W22" s="7" t="str">
        <f t="shared" si="1"/>
        <v>重</v>
      </c>
      <c r="X22" s="7" t="str">
        <f t="shared" si="1"/>
        <v>BA族</v>
      </c>
      <c r="Y22" s="7" t="str">
        <f t="shared" si="1"/>
        <v>遠</v>
      </c>
      <c r="Z22" s="7" t="str">
        <f t="shared" si="1"/>
        <v>ダ</v>
      </c>
      <c r="AA22" s="14"/>
      <c r="AB22" s="1" t="s">
        <v>25</v>
      </c>
      <c r="AC22" s="1">
        <f>COUNTIF(V14:Z22,AB22)</f>
        <v>4</v>
      </c>
      <c r="AE22" s="7" t="s">
        <v>217</v>
      </c>
      <c r="AF22" s="1" t="s">
        <v>212</v>
      </c>
      <c r="AG22" s="7" t="s">
        <v>94</v>
      </c>
      <c r="AH22" s="7" t="s">
        <v>73</v>
      </c>
      <c r="AI22" s="7" t="s">
        <v>15</v>
      </c>
      <c r="AJ22" s="7" t="s">
        <v>21</v>
      </c>
      <c r="AK22" s="7" t="s">
        <v>146</v>
      </c>
      <c r="AL22" s="7" t="s">
        <v>22</v>
      </c>
      <c r="AM22" s="7" t="s">
        <v>25</v>
      </c>
      <c r="AN22" s="7" t="s">
        <v>96</v>
      </c>
      <c r="AO22" s="7" t="s">
        <v>20</v>
      </c>
      <c r="AP22" s="7" t="s">
        <v>22</v>
      </c>
      <c r="AQ22" s="7" t="s">
        <v>95</v>
      </c>
      <c r="AR22" s="5" t="s">
        <v>22</v>
      </c>
      <c r="AS22" s="5" t="s">
        <v>70</v>
      </c>
      <c r="AT22" s="5"/>
      <c r="AU22" s="7" t="s">
        <v>213</v>
      </c>
      <c r="AV22" s="7" t="s">
        <v>235</v>
      </c>
      <c r="AW22" s="7" t="s">
        <v>3</v>
      </c>
      <c r="AX22" s="7" t="s">
        <v>8</v>
      </c>
      <c r="AY22" s="7" t="s">
        <v>17</v>
      </c>
      <c r="AZ22" s="7" t="s">
        <v>18</v>
      </c>
      <c r="BA22" s="7" t="s">
        <v>161</v>
      </c>
      <c r="BB22" s="7" t="s">
        <v>23</v>
      </c>
      <c r="BC22" s="7" t="s">
        <v>14</v>
      </c>
      <c r="BD22" s="7" t="s">
        <v>10</v>
      </c>
      <c r="BE22" s="7" t="s">
        <v>15</v>
      </c>
      <c r="BF22" s="7" t="s">
        <v>16</v>
      </c>
      <c r="BG22" s="7" t="s">
        <v>161</v>
      </c>
      <c r="BH22" s="1" t="s">
        <v>23</v>
      </c>
      <c r="BI22" s="1" t="s">
        <v>14</v>
      </c>
    </row>
    <row r="23" spans="2:61" x14ac:dyDescent="0.4">
      <c r="M23" s="1" t="s">
        <v>17</v>
      </c>
      <c r="N23" s="1">
        <f>COUNTIF(G15:K22,M23)</f>
        <v>1</v>
      </c>
      <c r="U23" s="14"/>
      <c r="V23" s="14"/>
      <c r="W23" s="14"/>
      <c r="X23" s="14"/>
      <c r="Y23" s="14"/>
      <c r="Z23" s="14"/>
      <c r="AA23" s="14"/>
      <c r="AB23" s="1" t="s">
        <v>17</v>
      </c>
      <c r="AC23" s="1">
        <f>COUNTIF(V15:Z22,AB23)</f>
        <v>0</v>
      </c>
      <c r="AE23" s="1" t="s">
        <v>217</v>
      </c>
      <c r="AF23" s="1" t="s">
        <v>212</v>
      </c>
      <c r="AG23" s="1" t="s">
        <v>26</v>
      </c>
      <c r="AH23" s="7" t="s">
        <v>27</v>
      </c>
      <c r="AI23" s="7" t="s">
        <v>25</v>
      </c>
      <c r="AJ23" s="7" t="s">
        <v>15</v>
      </c>
      <c r="AK23" s="7" t="s">
        <v>179</v>
      </c>
      <c r="AL23" s="7" t="s">
        <v>13</v>
      </c>
      <c r="AM23" s="7" t="s">
        <v>19</v>
      </c>
      <c r="AN23" s="7" t="s">
        <v>99</v>
      </c>
      <c r="AO23" s="7" t="s">
        <v>21</v>
      </c>
      <c r="AP23" s="7" t="s">
        <v>19</v>
      </c>
      <c r="AQ23" s="7" t="s">
        <v>164</v>
      </c>
      <c r="AR23" s="7" t="s">
        <v>22</v>
      </c>
      <c r="AS23" s="7" t="s">
        <v>19</v>
      </c>
      <c r="AT23" s="7"/>
      <c r="AU23" s="7" t="s">
        <v>213</v>
      </c>
      <c r="AV23" s="7" t="s">
        <v>235</v>
      </c>
      <c r="AW23" s="7" t="s">
        <v>30</v>
      </c>
      <c r="AX23" s="7" t="s">
        <v>146</v>
      </c>
      <c r="AY23" s="7" t="s">
        <v>35</v>
      </c>
      <c r="AZ23" s="7" t="s">
        <v>25</v>
      </c>
      <c r="BA23" s="7" t="s">
        <v>31</v>
      </c>
      <c r="BB23" s="7" t="s">
        <v>18</v>
      </c>
      <c r="BC23" s="7" t="s">
        <v>16</v>
      </c>
      <c r="BD23" s="7" t="s">
        <v>106</v>
      </c>
      <c r="BE23" s="7" t="s">
        <v>16</v>
      </c>
      <c r="BF23" s="7" t="s">
        <v>19</v>
      </c>
      <c r="BG23" s="7" t="s">
        <v>160</v>
      </c>
      <c r="BH23" s="1" t="s">
        <v>21</v>
      </c>
      <c r="BI23" s="1" t="s">
        <v>13</v>
      </c>
    </row>
    <row r="24" spans="2:61" x14ac:dyDescent="0.4">
      <c r="M24" s="1" t="s">
        <v>22</v>
      </c>
      <c r="N24" s="1">
        <f>COUNTIF(G15:K22,M24)</f>
        <v>2</v>
      </c>
      <c r="U24" s="14"/>
      <c r="V24" s="14"/>
      <c r="W24" s="14"/>
      <c r="X24" s="14"/>
      <c r="Y24" s="14"/>
      <c r="Z24" s="14"/>
      <c r="AA24" s="14"/>
      <c r="AB24" s="1" t="s">
        <v>22</v>
      </c>
      <c r="AC24" s="1">
        <f>COUNTIF(V15:Z22,AB24)</f>
        <v>2</v>
      </c>
      <c r="AE24" s="7" t="s">
        <v>217</v>
      </c>
      <c r="AF24" s="1" t="s">
        <v>212</v>
      </c>
      <c r="AG24" s="7" t="s">
        <v>52</v>
      </c>
      <c r="AH24" s="7" t="s">
        <v>53</v>
      </c>
      <c r="AI24" s="7" t="s">
        <v>17</v>
      </c>
      <c r="AJ24" s="7" t="s">
        <v>16</v>
      </c>
      <c r="AK24" s="7" t="s">
        <v>183</v>
      </c>
      <c r="AL24" s="7" t="s">
        <v>25</v>
      </c>
      <c r="AM24" s="7" t="s">
        <v>19</v>
      </c>
      <c r="AN24" s="7" t="s">
        <v>104</v>
      </c>
      <c r="AO24" s="7" t="s">
        <v>17</v>
      </c>
      <c r="AP24" s="7" t="s">
        <v>18</v>
      </c>
      <c r="AQ24" s="7" t="s">
        <v>254</v>
      </c>
      <c r="AR24" s="7" t="s">
        <v>15</v>
      </c>
      <c r="AS24" s="7" t="s">
        <v>21</v>
      </c>
      <c r="AT24" s="7"/>
      <c r="AU24" s="7" t="s">
        <v>213</v>
      </c>
      <c r="AV24" s="7" t="s">
        <v>213</v>
      </c>
      <c r="AW24" s="7" t="s">
        <v>5</v>
      </c>
      <c r="AX24" s="5" t="s">
        <v>237</v>
      </c>
      <c r="AY24" s="5" t="s">
        <v>64</v>
      </c>
      <c r="AZ24" s="12" t="s">
        <v>65</v>
      </c>
      <c r="BA24" s="5" t="s">
        <v>66</v>
      </c>
      <c r="BB24" s="5" t="s">
        <v>67</v>
      </c>
      <c r="BC24" s="5" t="s">
        <v>60</v>
      </c>
      <c r="BD24" s="5" t="s">
        <v>68</v>
      </c>
      <c r="BE24" s="5" t="s">
        <v>69</v>
      </c>
      <c r="BF24" s="5" t="s">
        <v>70</v>
      </c>
      <c r="BG24" s="5" t="s">
        <v>72</v>
      </c>
      <c r="BH24" s="3" t="s">
        <v>62</v>
      </c>
      <c r="BI24" s="3" t="s">
        <v>71</v>
      </c>
    </row>
    <row r="25" spans="2:61" x14ac:dyDescent="0.4">
      <c r="M25" s="1" t="s">
        <v>13</v>
      </c>
      <c r="N25" s="1">
        <f>COUNTIF(G15:K22,M25)</f>
        <v>3</v>
      </c>
      <c r="U25" s="14"/>
      <c r="V25" s="14"/>
      <c r="W25" s="14"/>
      <c r="X25" s="14"/>
      <c r="Y25" s="14"/>
      <c r="Z25" s="14"/>
      <c r="AA25" s="14"/>
      <c r="AB25" s="1" t="s">
        <v>13</v>
      </c>
      <c r="AC25" s="1">
        <f>COUNTIF(V15:Z22,AB25)</f>
        <v>4</v>
      </c>
      <c r="AE25" s="1" t="s">
        <v>212</v>
      </c>
      <c r="AF25" s="1" t="s">
        <v>212</v>
      </c>
      <c r="AG25" s="1" t="s">
        <v>11</v>
      </c>
      <c r="AH25" s="7" t="s">
        <v>7</v>
      </c>
      <c r="AI25" s="7" t="s">
        <v>13</v>
      </c>
      <c r="AJ25" s="7" t="s">
        <v>14</v>
      </c>
      <c r="AK25" s="7" t="s">
        <v>177</v>
      </c>
      <c r="AL25" s="7" t="s">
        <v>16</v>
      </c>
      <c r="AM25" s="7" t="s">
        <v>21</v>
      </c>
      <c r="AN25" s="7" t="s">
        <v>98</v>
      </c>
      <c r="AO25" s="7" t="s">
        <v>14</v>
      </c>
      <c r="AP25" s="7" t="s">
        <v>15</v>
      </c>
      <c r="AQ25" s="7" t="s">
        <v>161</v>
      </c>
      <c r="AR25" s="7" t="s">
        <v>15</v>
      </c>
      <c r="AS25" s="7" t="s">
        <v>14</v>
      </c>
      <c r="AT25" s="7"/>
      <c r="AU25" s="7" t="s">
        <v>213</v>
      </c>
      <c r="AV25" s="7" t="s">
        <v>213</v>
      </c>
      <c r="AW25" s="7" t="s">
        <v>274</v>
      </c>
      <c r="AX25" s="5" t="s">
        <v>275</v>
      </c>
      <c r="AY25" s="7" t="s">
        <v>18</v>
      </c>
      <c r="AZ25" s="10" t="s">
        <v>14</v>
      </c>
      <c r="BA25" s="5" t="s">
        <v>276</v>
      </c>
      <c r="BB25" s="5" t="s">
        <v>18</v>
      </c>
      <c r="BC25" s="5" t="s">
        <v>13</v>
      </c>
      <c r="BD25" s="5" t="s">
        <v>277</v>
      </c>
      <c r="BE25" s="5"/>
      <c r="BF25" s="5"/>
      <c r="BG25" s="5" t="s">
        <v>248</v>
      </c>
      <c r="BH25" s="1" t="s">
        <v>24</v>
      </c>
      <c r="BI25" s="1" t="s">
        <v>22</v>
      </c>
    </row>
    <row r="26" spans="2:61" x14ac:dyDescent="0.4">
      <c r="B26" s="1"/>
      <c r="C26" s="2" t="s">
        <v>128</v>
      </c>
      <c r="D26" s="2" t="s">
        <v>129</v>
      </c>
      <c r="E26" s="2" t="s">
        <v>130</v>
      </c>
      <c r="F26" s="32" t="s">
        <v>132</v>
      </c>
      <c r="G26" s="33"/>
      <c r="H26" s="33"/>
      <c r="I26" s="33"/>
      <c r="J26" s="33"/>
      <c r="K26" s="34"/>
      <c r="M26" s="1" t="s">
        <v>18</v>
      </c>
      <c r="N26" s="1">
        <f>COUNTIF(G27:K34,M26)</f>
        <v>3</v>
      </c>
      <c r="Q26" s="1"/>
      <c r="R26" s="2" t="s">
        <v>128</v>
      </c>
      <c r="S26" s="2" t="s">
        <v>129</v>
      </c>
      <c r="T26" s="2" t="s">
        <v>130</v>
      </c>
      <c r="U26" s="17" t="s">
        <v>132</v>
      </c>
      <c r="V26" s="18"/>
      <c r="W26" s="18"/>
      <c r="X26" s="18"/>
      <c r="Y26" s="18"/>
      <c r="Z26" s="19"/>
      <c r="AA26" s="14"/>
      <c r="AB26" s="1" t="s">
        <v>18</v>
      </c>
      <c r="AC26" s="1">
        <f>COUNTIF(V27:Z34,AB26)</f>
        <v>3</v>
      </c>
      <c r="AE26" s="1" t="s">
        <v>217</v>
      </c>
      <c r="AF26" s="1" t="s">
        <v>212</v>
      </c>
      <c r="AG26" s="1" t="s">
        <v>142</v>
      </c>
      <c r="AH26" s="5" t="s">
        <v>143</v>
      </c>
      <c r="AI26" s="5" t="s">
        <v>144</v>
      </c>
      <c r="AJ26" s="5" t="s">
        <v>109</v>
      </c>
      <c r="AK26" s="7" t="s">
        <v>10</v>
      </c>
      <c r="AL26" s="7" t="s">
        <v>15</v>
      </c>
      <c r="AM26" s="7" t="s">
        <v>16</v>
      </c>
      <c r="AN26" s="7" t="s">
        <v>188</v>
      </c>
      <c r="AO26" s="7" t="s">
        <v>15</v>
      </c>
      <c r="AP26" s="7" t="s">
        <v>16</v>
      </c>
      <c r="AQ26" s="7" t="s">
        <v>55</v>
      </c>
      <c r="AR26" s="7" t="s">
        <v>18</v>
      </c>
      <c r="AS26" s="7" t="s">
        <v>16</v>
      </c>
      <c r="AT26" s="7"/>
      <c r="AU26" s="7" t="s">
        <v>213</v>
      </c>
      <c r="AV26" s="7" t="s">
        <v>235</v>
      </c>
      <c r="AW26" s="7" t="s">
        <v>49</v>
      </c>
      <c r="AX26" s="7" t="s">
        <v>103</v>
      </c>
      <c r="AY26" s="7" t="s">
        <v>20</v>
      </c>
      <c r="AZ26" s="7" t="s">
        <v>17</v>
      </c>
      <c r="BA26" s="7" t="s">
        <v>158</v>
      </c>
      <c r="BB26" s="7" t="s">
        <v>18</v>
      </c>
      <c r="BC26" s="7" t="s">
        <v>16</v>
      </c>
      <c r="BD26" s="7" t="s">
        <v>179</v>
      </c>
      <c r="BE26" s="7" t="s">
        <v>13</v>
      </c>
      <c r="BF26" s="7" t="s">
        <v>19</v>
      </c>
      <c r="BG26" s="7" t="s">
        <v>151</v>
      </c>
      <c r="BH26" s="1" t="s">
        <v>18</v>
      </c>
      <c r="BI26" s="1" t="s">
        <v>19</v>
      </c>
    </row>
    <row r="27" spans="2:61" x14ac:dyDescent="0.4">
      <c r="B27" s="30" t="s">
        <v>149</v>
      </c>
      <c r="C27" s="24"/>
      <c r="D27" s="35" t="s">
        <v>327</v>
      </c>
      <c r="E27" s="4"/>
      <c r="F27" s="7" t="str">
        <f>F15</f>
        <v>HT系</v>
      </c>
      <c r="G27" s="7" t="str">
        <f t="shared" ref="G27:H27" si="2">G15</f>
        <v>右</v>
      </c>
      <c r="H27" s="7" t="str">
        <f t="shared" si="2"/>
        <v>重</v>
      </c>
      <c r="I27" s="8" t="str">
        <f>F18</f>
        <v>MM族</v>
      </c>
      <c r="J27" s="8" t="str">
        <f t="shared" ref="J27:K27" si="3">G18</f>
        <v>ス</v>
      </c>
      <c r="K27" s="8" t="str">
        <f t="shared" si="3"/>
        <v>遠</v>
      </c>
      <c r="M27" s="1" t="s">
        <v>328</v>
      </c>
      <c r="N27" s="1">
        <f>COUNTIF(G27:K34,M27)</f>
        <v>3</v>
      </c>
      <c r="Q27" s="36" t="s">
        <v>149</v>
      </c>
      <c r="R27" s="24"/>
      <c r="S27" s="25"/>
      <c r="T27" s="7" t="s">
        <v>296</v>
      </c>
      <c r="U27" s="5" t="str">
        <f>VLOOKUP(T27,P1C7!AG3:BI50,2,FALSE)</f>
        <v>GS系</v>
      </c>
      <c r="V27" s="5" t="str">
        <f>VLOOKUP(T27,P1C7!AG3:BI50,3,FALSE)</f>
        <v>芝</v>
      </c>
      <c r="W27" s="5" t="str">
        <f>VLOOKUP(T27,P1C7!AG3:BI50,4,FALSE)</f>
        <v>左</v>
      </c>
      <c r="X27" s="20" t="str">
        <f>VLOOKUP(T27,P1C7!AG3:BI50,5,FALSE)</f>
        <v>不明族</v>
      </c>
      <c r="Y27" s="5" t="str">
        <f>VLOOKUP(T27,P1C7!AG3:BI50,6,FALSE)</f>
        <v>健</v>
      </c>
      <c r="Z27" s="5" t="str">
        <f>VLOOKUP(T27,P1C7!AG3:BI50,7,FALSE)</f>
        <v>重</v>
      </c>
      <c r="AA27" s="14"/>
      <c r="AB27" s="1" t="s">
        <v>15</v>
      </c>
      <c r="AC27" s="1">
        <f>COUNTIF(V27:Z34,AB27)</f>
        <v>4</v>
      </c>
      <c r="AE27" s="1" t="s">
        <v>217</v>
      </c>
      <c r="AF27" s="1" t="s">
        <v>212</v>
      </c>
      <c r="AG27" s="1" t="s">
        <v>136</v>
      </c>
      <c r="AH27" s="5" t="s">
        <v>135</v>
      </c>
      <c r="AI27" s="5" t="s">
        <v>22</v>
      </c>
      <c r="AJ27" s="5" t="s">
        <v>70</v>
      </c>
      <c r="AK27" s="5" t="s">
        <v>124</v>
      </c>
      <c r="AL27" s="5" t="s">
        <v>116</v>
      </c>
      <c r="AM27" s="5" t="s">
        <v>109</v>
      </c>
      <c r="AN27" s="5" t="s">
        <v>124</v>
      </c>
      <c r="AO27" s="5" t="s">
        <v>145</v>
      </c>
      <c r="AP27" s="5" t="s">
        <v>109</v>
      </c>
      <c r="AQ27" s="5" t="s">
        <v>74</v>
      </c>
      <c r="AR27" s="5" t="s">
        <v>109</v>
      </c>
      <c r="AS27" s="5" t="s">
        <v>65</v>
      </c>
      <c r="AT27" s="5"/>
      <c r="AU27" s="7" t="s">
        <v>211</v>
      </c>
      <c r="AV27" s="7" t="s">
        <v>212</v>
      </c>
      <c r="AW27" s="7" t="s">
        <v>280</v>
      </c>
      <c r="AX27" s="5" t="s">
        <v>75</v>
      </c>
      <c r="AY27" s="7" t="s">
        <v>17</v>
      </c>
      <c r="AZ27" s="7" t="s">
        <v>22</v>
      </c>
      <c r="BA27" s="5" t="s">
        <v>55</v>
      </c>
      <c r="BB27" s="7" t="s">
        <v>18</v>
      </c>
      <c r="BC27" s="7" t="s">
        <v>16</v>
      </c>
      <c r="BD27" s="5" t="s">
        <v>106</v>
      </c>
      <c r="BE27" s="7" t="s">
        <v>16</v>
      </c>
      <c r="BF27" s="7" t="s">
        <v>19</v>
      </c>
      <c r="BG27" s="5" t="s">
        <v>152</v>
      </c>
      <c r="BH27" s="1" t="s">
        <v>13</v>
      </c>
      <c r="BI27" s="1" t="s">
        <v>14</v>
      </c>
    </row>
    <row r="28" spans="2:61" x14ac:dyDescent="0.4">
      <c r="B28" s="30"/>
      <c r="C28" s="24"/>
      <c r="D28" s="35"/>
      <c r="E28" s="4"/>
      <c r="F28" s="7" t="str">
        <f>F22</f>
        <v>BA族</v>
      </c>
      <c r="G28" s="7" t="str">
        <f t="shared" ref="G28:H28" si="4">G22</f>
        <v>遠</v>
      </c>
      <c r="H28" s="7" t="str">
        <f t="shared" si="4"/>
        <v>ダ</v>
      </c>
      <c r="I28" s="8" t="str">
        <f>F19</f>
        <v>GS系</v>
      </c>
      <c r="J28" s="8" t="str">
        <f t="shared" ref="J28:K28" si="5">G19</f>
        <v>芝</v>
      </c>
      <c r="K28" s="8" t="str">
        <f t="shared" si="5"/>
        <v>左</v>
      </c>
      <c r="M28" s="1" t="s">
        <v>14</v>
      </c>
      <c r="N28" s="1">
        <f>COUNTIF(G27:K34,M28)</f>
        <v>5</v>
      </c>
      <c r="Q28" s="37"/>
      <c r="R28" s="24"/>
      <c r="S28" s="25"/>
      <c r="T28" s="7" t="s">
        <v>297</v>
      </c>
      <c r="U28" s="5" t="str">
        <f>VLOOKUP(T28,P1C7!AW3:BI50,2,FALSE)</f>
        <v>SR族</v>
      </c>
      <c r="V28" s="5" t="str">
        <f>VLOOKUP(T28,P1C7!AW3:BI50,3,FALSE)</f>
        <v>左</v>
      </c>
      <c r="W28" s="5" t="str">
        <f>VLOOKUP(T28,P1C7!AW3:BI50,4,FALSE)</f>
        <v>坂</v>
      </c>
      <c r="X28" s="20" t="str">
        <f>VLOOKUP(T28,P1C7!AW3:BI50,5,FALSE)</f>
        <v>ND系</v>
      </c>
      <c r="Y28" s="5" t="str">
        <f>VLOOKUP(T28,P1C7!AW3:BI50,6,FALSE)</f>
        <v>重</v>
      </c>
      <c r="Z28" s="5" t="str">
        <f>VLOOKUP(T28,P1C7!AW3:BI50,7,FALSE)</f>
        <v>遠</v>
      </c>
      <c r="AA28" s="14"/>
      <c r="AB28" s="1" t="s">
        <v>14</v>
      </c>
      <c r="AC28" s="1">
        <f>COUNTIF(V27:Z34,AB28)</f>
        <v>5</v>
      </c>
      <c r="AE28" s="1" t="s">
        <v>213</v>
      </c>
      <c r="AF28" s="1" t="s">
        <v>212</v>
      </c>
      <c r="AG28" s="1" t="s">
        <v>33</v>
      </c>
      <c r="AH28" s="7" t="s">
        <v>57</v>
      </c>
      <c r="AI28" s="7" t="s">
        <v>18</v>
      </c>
      <c r="AJ28" s="7" t="s">
        <v>19</v>
      </c>
      <c r="AK28" s="7" t="s">
        <v>99</v>
      </c>
      <c r="AL28" s="7" t="s">
        <v>21</v>
      </c>
      <c r="AM28" s="7" t="s">
        <v>19</v>
      </c>
      <c r="AN28" s="7" t="s">
        <v>188</v>
      </c>
      <c r="AO28" s="7" t="s">
        <v>15</v>
      </c>
      <c r="AP28" s="7" t="s">
        <v>16</v>
      </c>
      <c r="AQ28" s="7" t="s">
        <v>141</v>
      </c>
      <c r="AR28" s="7" t="s">
        <v>25</v>
      </c>
      <c r="AS28" s="7" t="s">
        <v>24</v>
      </c>
      <c r="AT28" s="7"/>
      <c r="AU28" s="7" t="s">
        <v>211</v>
      </c>
      <c r="AV28" s="7" t="s">
        <v>235</v>
      </c>
      <c r="AW28" s="7" t="s">
        <v>193</v>
      </c>
      <c r="AX28" s="5" t="s">
        <v>120</v>
      </c>
      <c r="AY28" s="5" t="s">
        <v>71</v>
      </c>
      <c r="AZ28" s="5" t="s">
        <v>64</v>
      </c>
      <c r="BA28" s="5" t="s">
        <v>192</v>
      </c>
      <c r="BB28" s="5" t="s">
        <v>69</v>
      </c>
      <c r="BC28" s="5" t="s">
        <v>60</v>
      </c>
      <c r="BD28" s="5" t="s">
        <v>80</v>
      </c>
      <c r="BE28" s="5" t="s">
        <v>71</v>
      </c>
      <c r="BF28" s="5" t="s">
        <v>65</v>
      </c>
      <c r="BG28" s="5" t="s">
        <v>117</v>
      </c>
      <c r="BH28" s="3" t="s">
        <v>23</v>
      </c>
      <c r="BI28" s="3" t="s">
        <v>67</v>
      </c>
    </row>
    <row r="29" spans="2:61" x14ac:dyDescent="0.4">
      <c r="B29" s="30"/>
      <c r="C29" s="24"/>
      <c r="D29" s="31"/>
      <c r="E29" s="7" t="s">
        <v>333</v>
      </c>
      <c r="F29" s="7" t="str">
        <f>VLOOKUP(E29,P1C7!AG3:BI50,2,FALSE)</f>
        <v>RN系</v>
      </c>
      <c r="G29" s="7" t="str">
        <f>VLOOKUP(E29,P1C7!AG3:BI50,3,FALSE)</f>
        <v>ダ</v>
      </c>
      <c r="H29" s="7" t="str">
        <f>VLOOKUP(E29,P1C7!AG3:BJ50,4,FALSE)</f>
        <v>小</v>
      </c>
      <c r="I29" s="7" t="str">
        <f>VLOOKUP(E29,P1C7!AG3:BI50,5,FALSE)</f>
        <v>UN族</v>
      </c>
      <c r="J29" s="8" t="str">
        <f>VLOOKUP(E29,P1C7!AG3:BI50,6,FALSE)</f>
        <v>健</v>
      </c>
      <c r="K29" s="8" t="str">
        <f>VLOOKUP(E29,P1C7!AG3:BI50,7,FALSE)</f>
        <v>重</v>
      </c>
      <c r="M29" s="1" t="s">
        <v>21</v>
      </c>
      <c r="N29" s="1">
        <f>COUNTIF(G27:K34,M29)</f>
        <v>1</v>
      </c>
      <c r="Q29" s="37"/>
      <c r="R29" s="24"/>
      <c r="S29" s="25"/>
      <c r="T29" s="7" t="s">
        <v>299</v>
      </c>
      <c r="U29" s="5" t="str">
        <f>VLOOKUP(T29,P1C7!AG3:BI50,2,FALSE)</f>
        <v>BR系</v>
      </c>
      <c r="V29" s="5" t="str">
        <f>VLOOKUP(T29,P1C7!AG3:BI50,3,FALSE)</f>
        <v>ダ</v>
      </c>
      <c r="W29" s="5" t="str">
        <f>VLOOKUP(T29,P1C7!AG3:BI50,4,FALSE)</f>
        <v>右</v>
      </c>
      <c r="X29" s="8" t="str">
        <f>VLOOKUP(T29,P1C7!AG3:BI50,5,FALSE)</f>
        <v>CM族</v>
      </c>
      <c r="Y29" s="7" t="str">
        <f>VLOOKUP(T29,P1C7!AG3:BI50,6,FALSE)</f>
        <v>ス</v>
      </c>
      <c r="Z29" s="7" t="str">
        <f>VLOOKUP(T29,P1C7!AG3:BI50,7,FALSE)</f>
        <v>坂</v>
      </c>
      <c r="AA29" s="14"/>
      <c r="AB29" s="1" t="s">
        <v>21</v>
      </c>
      <c r="AC29" s="1">
        <f>COUNTIF(V27:Z34,AB29)</f>
        <v>2</v>
      </c>
      <c r="AE29" s="1" t="s">
        <v>218</v>
      </c>
      <c r="AF29" s="1" t="s">
        <v>212</v>
      </c>
      <c r="AG29" s="1" t="s">
        <v>54</v>
      </c>
      <c r="AH29" s="7" t="s">
        <v>55</v>
      </c>
      <c r="AI29" s="7" t="s">
        <v>18</v>
      </c>
      <c r="AJ29" s="7" t="s">
        <v>16</v>
      </c>
      <c r="AK29" s="7" t="s">
        <v>184</v>
      </c>
      <c r="AL29" s="7" t="s">
        <v>18</v>
      </c>
      <c r="AM29" s="7" t="s">
        <v>14</v>
      </c>
      <c r="AN29" s="7" t="s">
        <v>105</v>
      </c>
      <c r="AO29" s="7" t="s">
        <v>15</v>
      </c>
      <c r="AP29" s="7" t="s">
        <v>24</v>
      </c>
      <c r="AQ29" s="7" t="s">
        <v>158</v>
      </c>
      <c r="AR29" s="7" t="s">
        <v>18</v>
      </c>
      <c r="AS29" s="7" t="s">
        <v>16</v>
      </c>
      <c r="AT29" s="7"/>
      <c r="AU29" s="7" t="s">
        <v>213</v>
      </c>
      <c r="AV29" s="7" t="s">
        <v>213</v>
      </c>
      <c r="AW29" s="7" t="s">
        <v>137</v>
      </c>
      <c r="AX29" s="5" t="s">
        <v>138</v>
      </c>
      <c r="AY29" s="7" t="s">
        <v>19</v>
      </c>
      <c r="AZ29" s="7" t="s">
        <v>25</v>
      </c>
      <c r="BA29" s="5" t="s">
        <v>152</v>
      </c>
      <c r="BB29" s="7" t="s">
        <v>13</v>
      </c>
      <c r="BC29" s="7" t="s">
        <v>14</v>
      </c>
      <c r="BD29" s="7" t="s">
        <v>153</v>
      </c>
      <c r="BE29" s="7" t="s">
        <v>20</v>
      </c>
      <c r="BF29" s="7" t="s">
        <v>22</v>
      </c>
      <c r="BG29" s="5" t="s">
        <v>82</v>
      </c>
      <c r="BH29" s="3" t="s">
        <v>70</v>
      </c>
      <c r="BI29" s="3" t="s">
        <v>67</v>
      </c>
    </row>
    <row r="30" spans="2:61" x14ac:dyDescent="0.4">
      <c r="B30" s="30"/>
      <c r="C30" s="24"/>
      <c r="D30" s="31"/>
      <c r="E30" s="7" t="s">
        <v>319</v>
      </c>
      <c r="F30" s="7" t="str">
        <f>VLOOKUP(E30,P1C7!AW3:BI50,2,FALSE)</f>
        <v>MM族</v>
      </c>
      <c r="G30" s="7" t="str">
        <f>VLOOKUP(E30,P1C7!AW3:BI50,3,FALSE)</f>
        <v>ス</v>
      </c>
      <c r="H30" s="7" t="str">
        <f>VLOOKUP(E30,P1C7!AW3:BI50,4,FALSE)</f>
        <v>遠</v>
      </c>
      <c r="I30" s="8" t="str">
        <f>VLOOKUP(E30,P1C7!AW3:BI50,5,FALSE)</f>
        <v>NT系</v>
      </c>
      <c r="J30" s="8" t="str">
        <f>VLOOKUP(E30,P1C7!AW3:BI50,6,FALSE)</f>
        <v>坂</v>
      </c>
      <c r="K30" s="8" t="str">
        <f>VLOOKUP(E30,P1C7!AW3:BI50,7,FALSE)</f>
        <v>根</v>
      </c>
      <c r="M30" s="1" t="s">
        <v>19</v>
      </c>
      <c r="N30" s="1">
        <f>COUNTIF(G27:K34,M30)</f>
        <v>5</v>
      </c>
      <c r="Q30" s="37"/>
      <c r="R30" s="24"/>
      <c r="S30" s="25"/>
      <c r="T30" s="7" t="s">
        <v>272</v>
      </c>
      <c r="U30" s="7" t="str">
        <f>VLOOKUP(T30,P1C7!AW3:BI50,2,FALSE)</f>
        <v>BA族</v>
      </c>
      <c r="V30" s="7" t="str">
        <f>VLOOKUP(T30,P1C7!AW3:BI50,3,FALSE)</f>
        <v>遠</v>
      </c>
      <c r="W30" s="7" t="str">
        <f>VLOOKUP(T30,P1C7!AW3:BI50,4,FALSE)</f>
        <v>ダ</v>
      </c>
      <c r="X30" s="8" t="str">
        <f>VLOOKUP(T30,P1C7!AW3:BI50,5,FALSE)</f>
        <v>SS系（HT)</v>
      </c>
      <c r="Y30" s="7" t="str">
        <f>VLOOKUP(T30,P1C7!AW3:BI50,6,FALSE)</f>
        <v>芝</v>
      </c>
      <c r="Z30" s="7" t="str">
        <f>VLOOKUP(T30,P1C7!AW3:BI50,7,FALSE)</f>
        <v>瞬</v>
      </c>
      <c r="AA30" s="14"/>
      <c r="AB30" s="1" t="s">
        <v>19</v>
      </c>
      <c r="AC30" s="1">
        <f>COUNTIF(V27:Z34,AB30)</f>
        <v>4</v>
      </c>
      <c r="AE30" s="7" t="s">
        <v>217</v>
      </c>
      <c r="AF30" s="7" t="s">
        <v>323</v>
      </c>
      <c r="AG30" s="7" t="s">
        <v>123</v>
      </c>
      <c r="AH30" s="5" t="s">
        <v>112</v>
      </c>
      <c r="AI30" s="5" t="s">
        <v>144</v>
      </c>
      <c r="AJ30" s="5" t="s">
        <v>109</v>
      </c>
      <c r="AK30" s="5" t="s">
        <v>124</v>
      </c>
      <c r="AL30" s="5" t="s">
        <v>116</v>
      </c>
      <c r="AM30" s="5" t="s">
        <v>109</v>
      </c>
      <c r="AN30" s="5" t="s">
        <v>124</v>
      </c>
      <c r="AO30" s="5" t="s">
        <v>116</v>
      </c>
      <c r="AP30" s="5" t="s">
        <v>109</v>
      </c>
      <c r="AQ30" s="5" t="s">
        <v>74</v>
      </c>
      <c r="AR30" s="5" t="s">
        <v>109</v>
      </c>
      <c r="AS30" s="5" t="s">
        <v>65</v>
      </c>
      <c r="AT30" s="13"/>
      <c r="AU30" s="15" t="s">
        <v>219</v>
      </c>
      <c r="AV30" s="15" t="s">
        <v>213</v>
      </c>
      <c r="AW30" s="15" t="s">
        <v>48</v>
      </c>
      <c r="AX30" s="15" t="s">
        <v>97</v>
      </c>
      <c r="AY30" s="15" t="s">
        <v>14</v>
      </c>
      <c r="AZ30" s="15" t="s">
        <v>20</v>
      </c>
      <c r="BA30" s="15" t="s">
        <v>161</v>
      </c>
      <c r="BB30" s="15" t="s">
        <v>23</v>
      </c>
      <c r="BC30" s="15" t="s">
        <v>14</v>
      </c>
      <c r="BD30" s="15" t="s">
        <v>188</v>
      </c>
      <c r="BE30" s="15" t="s">
        <v>15</v>
      </c>
      <c r="BF30" s="15" t="s">
        <v>16</v>
      </c>
      <c r="BG30" s="15" t="s">
        <v>167</v>
      </c>
      <c r="BH30" s="21" t="s">
        <v>18</v>
      </c>
      <c r="BI30" s="21" t="s">
        <v>25</v>
      </c>
    </row>
    <row r="31" spans="2:61" x14ac:dyDescent="0.4">
      <c r="B31" s="30"/>
      <c r="C31" s="26"/>
      <c r="D31" s="25"/>
      <c r="E31" s="7" t="s">
        <v>296</v>
      </c>
      <c r="F31" s="5" t="str">
        <f>VLOOKUP(E31,P1C7!AG3:BI50,2,FALSE)</f>
        <v>GS系</v>
      </c>
      <c r="G31" s="5" t="str">
        <f>VLOOKUP(E31,P1C7!AG3:BI50,3,FALSE)</f>
        <v>芝</v>
      </c>
      <c r="H31" s="5" t="str">
        <f>VLOOKUP(E31,P1C7!AG3:BI50,4,FALSE)</f>
        <v>左</v>
      </c>
      <c r="I31" s="20" t="str">
        <f>VLOOKUP(E31,P1C7!AG3:BI50,5,FALSE)</f>
        <v>不明族</v>
      </c>
      <c r="J31" s="5" t="str">
        <f>VLOOKUP(E31,P1C7!AG3:BI50,6,FALSE)</f>
        <v>健</v>
      </c>
      <c r="K31" s="5" t="str">
        <f>VLOOKUP(E31,P1C7!AG3:BI50,7,FALSE)</f>
        <v>重</v>
      </c>
      <c r="M31" s="1" t="s">
        <v>16</v>
      </c>
      <c r="N31" s="1">
        <f>COUNTIF(G27:K34,M31)</f>
        <v>1</v>
      </c>
      <c r="Q31" s="37"/>
      <c r="R31" s="24"/>
      <c r="S31" s="31"/>
      <c r="T31" s="7" t="s">
        <v>298</v>
      </c>
      <c r="U31" s="7" t="str">
        <f>VLOOKUP(T31,P1C7!AG3:BI50,2,FALSE)</f>
        <v>TS系</v>
      </c>
      <c r="V31" s="7" t="str">
        <f>VLOOKUP(T31,P1C7!AG3:BI50,3,FALSE)</f>
        <v>坂</v>
      </c>
      <c r="W31" s="7" t="str">
        <f>VLOOKUP(T31,P1C7!AG3:BI50,4,FALSE)</f>
        <v>ダ</v>
      </c>
      <c r="X31" s="8" t="str">
        <f>VLOOKUP(T31,P1C7!AG3:BI50,5,FALSE)</f>
        <v>PE族</v>
      </c>
      <c r="Y31" s="8" t="str">
        <f>VLOOKUP(T31,P1C7!AG3:BI50,6,FALSE)</f>
        <v>重</v>
      </c>
      <c r="Z31" s="8" t="str">
        <f>VLOOKUP(T31,P1C7!AG3:BI50,7,FALSE)</f>
        <v>左</v>
      </c>
      <c r="AA31" s="14"/>
      <c r="AB31" s="1" t="s">
        <v>16</v>
      </c>
      <c r="AC31" s="1">
        <f>COUNTIF(V27:Z34,AB31)</f>
        <v>1</v>
      </c>
      <c r="AE31" s="1" t="s">
        <v>213</v>
      </c>
      <c r="AF31" s="1" t="s">
        <v>235</v>
      </c>
      <c r="AG31" s="1" t="s">
        <v>261</v>
      </c>
      <c r="AH31" s="5" t="s">
        <v>57</v>
      </c>
      <c r="AI31" s="5" t="s">
        <v>18</v>
      </c>
      <c r="AJ31" s="5" t="s">
        <v>19</v>
      </c>
      <c r="AK31" s="5" t="s">
        <v>156</v>
      </c>
      <c r="AL31" s="7" t="s">
        <v>21</v>
      </c>
      <c r="AM31" s="7" t="s">
        <v>17</v>
      </c>
      <c r="AN31" s="5" t="s">
        <v>99</v>
      </c>
      <c r="AO31" s="5" t="s">
        <v>21</v>
      </c>
      <c r="AP31" s="5" t="s">
        <v>19</v>
      </c>
      <c r="AQ31" s="5" t="s">
        <v>141</v>
      </c>
      <c r="AR31" s="5" t="s">
        <v>64</v>
      </c>
      <c r="AS31" s="5" t="s">
        <v>62</v>
      </c>
      <c r="AT31" s="13"/>
      <c r="AU31" s="15" t="s">
        <v>211</v>
      </c>
      <c r="AV31" s="15" t="s">
        <v>235</v>
      </c>
      <c r="AW31" s="15" t="s">
        <v>45</v>
      </c>
      <c r="AX31" s="15" t="s">
        <v>239</v>
      </c>
      <c r="AY31" s="15" t="s">
        <v>17</v>
      </c>
      <c r="AZ31" s="15" t="s">
        <v>19</v>
      </c>
      <c r="BA31" s="15" t="s">
        <v>159</v>
      </c>
      <c r="BB31" s="15" t="s">
        <v>24</v>
      </c>
      <c r="BC31" s="15" t="s">
        <v>22</v>
      </c>
      <c r="BD31" s="15" t="s">
        <v>146</v>
      </c>
      <c r="BE31" s="15" t="s">
        <v>22</v>
      </c>
      <c r="BF31" s="15" t="s">
        <v>25</v>
      </c>
      <c r="BG31" s="15" t="s">
        <v>168</v>
      </c>
      <c r="BH31" s="21" t="s">
        <v>17</v>
      </c>
      <c r="BI31" s="21" t="s">
        <v>16</v>
      </c>
    </row>
    <row r="32" spans="2:61" ht="18.75" customHeight="1" x14ac:dyDescent="0.4">
      <c r="B32" s="30"/>
      <c r="C32" s="26"/>
      <c r="D32" s="25"/>
      <c r="E32" s="7" t="s">
        <v>297</v>
      </c>
      <c r="F32" s="5" t="str">
        <f>VLOOKUP(E32,P1C7!AW3:BI50,2,FALSE)</f>
        <v>SR族</v>
      </c>
      <c r="G32" s="5" t="str">
        <f>VLOOKUP(E32,P1C7!AW3:BI50,3,FALSE)</f>
        <v>左</v>
      </c>
      <c r="H32" s="5" t="str">
        <f>VLOOKUP(E32,P1C7!AW3:BI50,4,FALSE)</f>
        <v>坂</v>
      </c>
      <c r="I32" s="20" t="str">
        <f>VLOOKUP(E32,P1C7!AW3:BI50,5,FALSE)</f>
        <v>ND系</v>
      </c>
      <c r="J32" s="5" t="str">
        <f>VLOOKUP(E32,P1C7!AW3:BI50,6,FALSE)</f>
        <v>重</v>
      </c>
      <c r="K32" s="5" t="str">
        <f>VLOOKUP(E32,P1C7!AW3:BI50,7,FALSE)</f>
        <v>遠</v>
      </c>
      <c r="M32" s="1" t="s">
        <v>24</v>
      </c>
      <c r="N32" s="1">
        <f>COUNTIF(G27:K34,M32)</f>
        <v>1</v>
      </c>
      <c r="Q32" s="37"/>
      <c r="R32" s="24"/>
      <c r="S32" s="31"/>
      <c r="T32" s="7" t="s">
        <v>319</v>
      </c>
      <c r="U32" s="7" t="str">
        <f>VLOOKUP(T32,P1C7!AW3:BI50,2,FALSE)</f>
        <v>MM族</v>
      </c>
      <c r="V32" s="7" t="str">
        <f>VLOOKUP(T32,P1C7!AW3:BI50,3,FALSE)</f>
        <v>ス</v>
      </c>
      <c r="W32" s="7" t="str">
        <f>VLOOKUP(T32,P1C7!AW3:BI50,4,FALSE)</f>
        <v>遠</v>
      </c>
      <c r="X32" s="8" t="str">
        <f>VLOOKUP(T32,P1C7!AW3:BI50,5,FALSE)</f>
        <v>NT系</v>
      </c>
      <c r="Y32" s="8" t="str">
        <f>VLOOKUP(T32,P1C7!AW3:BI50,6,FALSE)</f>
        <v>坂</v>
      </c>
      <c r="Z32" s="8" t="str">
        <f>VLOOKUP(T32,P1C7!AW3:BI50,7,FALSE)</f>
        <v>根</v>
      </c>
      <c r="AA32" s="14"/>
      <c r="AB32" s="1" t="s">
        <v>24</v>
      </c>
      <c r="AC32" s="1">
        <f>COUNTIF(V27:Z34,AB32)</f>
        <v>1</v>
      </c>
      <c r="AE32" s="1" t="s">
        <v>213</v>
      </c>
      <c r="AF32" s="7" t="s">
        <v>323</v>
      </c>
      <c r="AG32" s="1" t="s">
        <v>34</v>
      </c>
      <c r="AH32" s="7" t="s">
        <v>161</v>
      </c>
      <c r="AI32" s="7" t="s">
        <v>15</v>
      </c>
      <c r="AJ32" s="7" t="s">
        <v>14</v>
      </c>
      <c r="AK32" s="7" t="s">
        <v>179</v>
      </c>
      <c r="AL32" s="7" t="s">
        <v>13</v>
      </c>
      <c r="AM32" s="7" t="s">
        <v>19</v>
      </c>
      <c r="AN32" s="7" t="s">
        <v>102</v>
      </c>
      <c r="AO32" s="7" t="s">
        <v>17</v>
      </c>
      <c r="AP32" s="7" t="s">
        <v>16</v>
      </c>
      <c r="AQ32" s="7" t="s">
        <v>74</v>
      </c>
      <c r="AR32" s="7" t="s">
        <v>13</v>
      </c>
      <c r="AS32" s="7" t="s">
        <v>14</v>
      </c>
      <c r="AT32" s="15"/>
      <c r="AU32" s="15" t="s">
        <v>212</v>
      </c>
      <c r="AV32" s="15" t="s">
        <v>235</v>
      </c>
      <c r="AW32" s="15" t="s">
        <v>58</v>
      </c>
      <c r="AX32" s="15" t="s">
        <v>224</v>
      </c>
      <c r="AY32" s="15" t="s">
        <v>21</v>
      </c>
      <c r="AZ32" s="15" t="s">
        <v>16</v>
      </c>
      <c r="BA32" s="15" t="s">
        <v>162</v>
      </c>
      <c r="BB32" s="15" t="s">
        <v>18</v>
      </c>
      <c r="BC32" s="15" t="s">
        <v>16</v>
      </c>
      <c r="BD32" s="15" t="s">
        <v>181</v>
      </c>
      <c r="BE32" s="15" t="s">
        <v>21</v>
      </c>
      <c r="BF32" s="15" t="s">
        <v>25</v>
      </c>
      <c r="BG32" s="15" t="s">
        <v>164</v>
      </c>
      <c r="BH32" s="21" t="s">
        <v>22</v>
      </c>
      <c r="BI32" s="21" t="s">
        <v>19</v>
      </c>
    </row>
    <row r="33" spans="2:61" x14ac:dyDescent="0.4">
      <c r="B33" s="30"/>
      <c r="C33" s="26"/>
      <c r="D33" s="25"/>
      <c r="E33" s="7" t="s">
        <v>335</v>
      </c>
      <c r="F33" s="7" t="str">
        <f>VLOOKUP(E33,P1C7!AG3:BI50,2,FALSE)</f>
        <v>TS系</v>
      </c>
      <c r="G33" s="7" t="str">
        <f>VLOOKUP(E33,P1C7!AG3:BI50,3,FALSE)</f>
        <v>坂</v>
      </c>
      <c r="H33" s="7" t="str">
        <f>VLOOKUP(E31,P1C7!AG3:BI50,4,FALSE)</f>
        <v>左</v>
      </c>
      <c r="I33" s="8" t="str">
        <f>VLOOKUP(E33,P1C7!AG3:BI50,5,FALSE)</f>
        <v>ＭＷ族</v>
      </c>
      <c r="J33" s="7" t="str">
        <f>VLOOKUP(E33,P1C7!AG3:BI50,6,FALSE)</f>
        <v>小</v>
      </c>
      <c r="K33" s="7" t="str">
        <f>VLOOKUP(E33,P1C7!AG3:BI50,7,FALSE)</f>
        <v>左</v>
      </c>
      <c r="M33" s="1" t="s">
        <v>20</v>
      </c>
      <c r="N33" s="1">
        <f>COUNTIF(G27:K34,M33)</f>
        <v>2</v>
      </c>
      <c r="Q33" s="37"/>
      <c r="R33" s="24"/>
      <c r="S33" s="35" t="s">
        <v>327</v>
      </c>
      <c r="T33" s="4"/>
      <c r="U33" s="7" t="str">
        <f>F27</f>
        <v>HT系</v>
      </c>
      <c r="V33" s="7" t="str">
        <f t="shared" ref="V33:Z33" si="6">G27</f>
        <v>右</v>
      </c>
      <c r="W33" s="7" t="str">
        <f t="shared" si="6"/>
        <v>重</v>
      </c>
      <c r="X33" s="7" t="str">
        <f t="shared" si="6"/>
        <v>MM族</v>
      </c>
      <c r="Y33" s="7" t="str">
        <f t="shared" si="6"/>
        <v>ス</v>
      </c>
      <c r="Z33" s="7" t="str">
        <f t="shared" si="6"/>
        <v>遠</v>
      </c>
      <c r="AA33" s="14"/>
      <c r="AB33" s="1" t="s">
        <v>20</v>
      </c>
      <c r="AC33" s="1">
        <f>COUNTIF(V27:Z34,AB33)</f>
        <v>1</v>
      </c>
      <c r="AE33" s="1" t="s">
        <v>213</v>
      </c>
      <c r="AF33" s="1" t="s">
        <v>235</v>
      </c>
      <c r="AG33" s="1" t="s">
        <v>56</v>
      </c>
      <c r="AH33" s="7" t="s">
        <v>55</v>
      </c>
      <c r="AI33" s="7" t="s">
        <v>18</v>
      </c>
      <c r="AJ33" s="7" t="s">
        <v>16</v>
      </c>
      <c r="AK33" s="7" t="s">
        <v>98</v>
      </c>
      <c r="AL33" s="7" t="s">
        <v>14</v>
      </c>
      <c r="AM33" s="7" t="s">
        <v>15</v>
      </c>
      <c r="AN33" s="7" t="s">
        <v>106</v>
      </c>
      <c r="AO33" s="7" t="s">
        <v>16</v>
      </c>
      <c r="AP33" s="7" t="s">
        <v>19</v>
      </c>
      <c r="AQ33" s="7" t="s">
        <v>74</v>
      </c>
      <c r="AR33" s="7" t="s">
        <v>13</v>
      </c>
      <c r="AS33" s="7" t="s">
        <v>14</v>
      </c>
      <c r="AT33" s="15"/>
      <c r="AU33" s="15" t="s">
        <v>212</v>
      </c>
      <c r="AV33" s="15" t="s">
        <v>212</v>
      </c>
      <c r="AW33" s="15" t="s">
        <v>6</v>
      </c>
      <c r="AX33" s="15" t="s">
        <v>10</v>
      </c>
      <c r="AY33" s="15" t="s">
        <v>15</v>
      </c>
      <c r="AZ33" s="15" t="s">
        <v>16</v>
      </c>
      <c r="BA33" s="15" t="s">
        <v>76</v>
      </c>
      <c r="BB33" s="15" t="s">
        <v>18</v>
      </c>
      <c r="BC33" s="15" t="s">
        <v>16</v>
      </c>
      <c r="BD33" s="15" t="s">
        <v>75</v>
      </c>
      <c r="BE33" s="15" t="s">
        <v>17</v>
      </c>
      <c r="BF33" s="15" t="s">
        <v>22</v>
      </c>
      <c r="BG33" s="15" t="s">
        <v>7</v>
      </c>
      <c r="BH33" s="21" t="s">
        <v>13</v>
      </c>
      <c r="BI33" s="21" t="s">
        <v>14</v>
      </c>
    </row>
    <row r="34" spans="2:61" x14ac:dyDescent="0.4">
      <c r="B34" s="30"/>
      <c r="C34" s="26"/>
      <c r="D34" s="25"/>
      <c r="E34" s="7" t="s">
        <v>272</v>
      </c>
      <c r="F34" s="7" t="str">
        <f>VLOOKUP(E34,P1C7!AW3:BI50,2,FALSE)</f>
        <v>BA族</v>
      </c>
      <c r="G34" s="7" t="str">
        <f>VLOOKUP(E34,P1C7!AW3:BI50,3,FALSE)</f>
        <v>遠</v>
      </c>
      <c r="H34" s="7" t="str">
        <f>VLOOKUP(E34,P1C7!AW3:BI50,4,FALSE)</f>
        <v>ダ</v>
      </c>
      <c r="I34" s="8" t="str">
        <f>VLOOKUP(E34,P1C7!AW3:BI50,5,FALSE)</f>
        <v>SS系（HT)</v>
      </c>
      <c r="J34" s="7" t="str">
        <f>VLOOKUP(E34,P1C7!AW3:BI50,6,FALSE)</f>
        <v>芝</v>
      </c>
      <c r="K34" s="7" t="str">
        <f>VLOOKUP(E34,P1C7!AW3:BI50,7,FALSE)</f>
        <v>瞬</v>
      </c>
      <c r="M34" s="1" t="s">
        <v>25</v>
      </c>
      <c r="N34" s="1">
        <f>COUNTIF(G26:K34,M34)</f>
        <v>3</v>
      </c>
      <c r="Q34" s="38"/>
      <c r="R34" s="24"/>
      <c r="S34" s="35"/>
      <c r="T34" s="4"/>
      <c r="U34" s="7" t="str">
        <f>F28</f>
        <v>BA族</v>
      </c>
      <c r="V34" s="7" t="str">
        <f t="shared" ref="V34:Z34" si="7">G28</f>
        <v>遠</v>
      </c>
      <c r="W34" s="7" t="str">
        <f t="shared" si="7"/>
        <v>ダ</v>
      </c>
      <c r="X34" s="7" t="str">
        <f t="shared" si="7"/>
        <v>GS系</v>
      </c>
      <c r="Y34" s="7" t="str">
        <f t="shared" si="7"/>
        <v>芝</v>
      </c>
      <c r="Z34" s="7" t="str">
        <f t="shared" si="7"/>
        <v>左</v>
      </c>
      <c r="AA34" s="14"/>
      <c r="AB34" s="1" t="s">
        <v>25</v>
      </c>
      <c r="AC34" s="1">
        <f>COUNTIF(V26:Z34,AB34)</f>
        <v>4</v>
      </c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</row>
    <row r="35" spans="2:61" x14ac:dyDescent="0.4">
      <c r="F35" s="14"/>
      <c r="G35" s="14"/>
      <c r="H35" s="14"/>
      <c r="I35" s="14"/>
      <c r="J35" s="14"/>
      <c r="K35" s="14"/>
      <c r="M35" s="1" t="s">
        <v>17</v>
      </c>
      <c r="N35" s="1">
        <f>COUNTIF(G27:K34,M35)</f>
        <v>2</v>
      </c>
      <c r="U35" s="14"/>
      <c r="V35" s="14"/>
      <c r="W35" s="14"/>
      <c r="X35" s="14"/>
      <c r="Y35" s="14"/>
      <c r="Z35" s="14"/>
      <c r="AA35" s="14"/>
      <c r="AB35" s="1" t="s">
        <v>17</v>
      </c>
      <c r="AC35" s="1">
        <f>COUNTIF(V27:Z34,AB35)</f>
        <v>0</v>
      </c>
    </row>
    <row r="36" spans="2:61" x14ac:dyDescent="0.4">
      <c r="F36" s="14"/>
      <c r="G36" s="14"/>
      <c r="H36" s="14"/>
      <c r="I36" s="14"/>
      <c r="J36" s="14"/>
      <c r="K36" s="14"/>
      <c r="M36" s="1" t="s">
        <v>329</v>
      </c>
      <c r="N36" s="1">
        <f>COUNTIF(G27:K34,M36)</f>
        <v>2</v>
      </c>
      <c r="U36" s="14"/>
      <c r="V36" s="14"/>
      <c r="W36" s="14"/>
      <c r="X36" s="14"/>
      <c r="Y36" s="14"/>
      <c r="Z36" s="14"/>
      <c r="AA36" s="14"/>
      <c r="AB36" s="1" t="s">
        <v>22</v>
      </c>
      <c r="AC36" s="1">
        <f>COUNTIF(V27:Z34,AB36)</f>
        <v>3</v>
      </c>
    </row>
    <row r="37" spans="2:61" x14ac:dyDescent="0.4">
      <c r="F37" s="14"/>
      <c r="G37" s="14"/>
      <c r="H37" s="14"/>
      <c r="I37" s="14"/>
      <c r="J37" s="14"/>
      <c r="K37" s="14"/>
      <c r="M37" s="1" t="s">
        <v>13</v>
      </c>
      <c r="N37" s="1">
        <f>COUNTIF(G27:K34,M37)</f>
        <v>4</v>
      </c>
      <c r="U37" s="14"/>
      <c r="V37" s="14"/>
      <c r="W37" s="14"/>
      <c r="X37" s="14"/>
      <c r="Y37" s="14"/>
      <c r="Z37" s="14"/>
      <c r="AA37" s="14"/>
      <c r="AB37" s="1" t="s">
        <v>13</v>
      </c>
      <c r="AC37" s="1">
        <f>COUNTIF(V27:Z34,AB37)</f>
        <v>4</v>
      </c>
    </row>
    <row r="38" spans="2:61" x14ac:dyDescent="0.4">
      <c r="F38" s="14"/>
      <c r="G38" s="14"/>
      <c r="H38" s="14"/>
      <c r="I38" s="14"/>
      <c r="J38" s="14"/>
      <c r="K38" s="14"/>
      <c r="U38" s="14"/>
      <c r="V38" s="14"/>
      <c r="W38" s="14"/>
      <c r="X38" s="14"/>
      <c r="Y38" s="14"/>
      <c r="Z38" s="14"/>
      <c r="AA38" s="14"/>
    </row>
    <row r="39" spans="2:61" x14ac:dyDescent="0.4">
      <c r="F39" s="14"/>
      <c r="G39" s="14"/>
      <c r="H39" s="14"/>
      <c r="I39" s="14"/>
      <c r="J39" s="14"/>
      <c r="K39" s="14"/>
      <c r="U39" s="14"/>
      <c r="V39" s="14"/>
      <c r="W39" s="14"/>
      <c r="X39" s="14"/>
      <c r="Y39" s="14"/>
      <c r="Z39" s="14"/>
      <c r="AA39" s="14"/>
    </row>
    <row r="40" spans="2:61" x14ac:dyDescent="0.4">
      <c r="F40" s="14"/>
      <c r="G40" s="14"/>
      <c r="H40" s="14"/>
      <c r="I40" s="14"/>
      <c r="J40" s="14"/>
      <c r="K40" s="14"/>
      <c r="U40" s="14"/>
      <c r="V40" s="14"/>
      <c r="W40" s="14"/>
      <c r="X40" s="14"/>
      <c r="Y40" s="14"/>
      <c r="Z40" s="14"/>
      <c r="AA40" s="14"/>
    </row>
    <row r="41" spans="2:61" x14ac:dyDescent="0.4">
      <c r="F41" s="14"/>
      <c r="G41" s="14"/>
      <c r="H41" s="14"/>
      <c r="I41" s="14"/>
      <c r="J41" s="14"/>
      <c r="K41" s="14"/>
      <c r="U41" s="14"/>
      <c r="V41" s="14"/>
      <c r="W41" s="14"/>
      <c r="X41" s="14"/>
      <c r="Y41" s="14"/>
      <c r="Z41" s="14"/>
      <c r="AA41" s="14"/>
    </row>
    <row r="42" spans="2:61" x14ac:dyDescent="0.4">
      <c r="F42" s="14"/>
      <c r="G42" s="14"/>
      <c r="H42" s="14"/>
      <c r="I42" s="14"/>
      <c r="J42" s="14"/>
      <c r="K42" s="14"/>
      <c r="U42" s="14"/>
      <c r="V42" s="14"/>
      <c r="W42" s="14"/>
      <c r="X42" s="14"/>
      <c r="Y42" s="14"/>
      <c r="Z42" s="14"/>
      <c r="AA42" s="14"/>
    </row>
    <row r="43" spans="2:61" x14ac:dyDescent="0.4">
      <c r="F43" s="14"/>
      <c r="G43" s="14"/>
      <c r="H43" s="14"/>
      <c r="I43" s="14"/>
      <c r="J43" s="14"/>
      <c r="K43" s="14"/>
    </row>
  </sheetData>
  <autoFilter ref="AE2:BI2">
    <sortState ref="AE3:BI33">
      <sortCondition descending="1" ref="AF2"/>
    </sortState>
  </autoFilter>
  <mergeCells count="39">
    <mergeCell ref="S27:S28"/>
    <mergeCell ref="D29:D30"/>
    <mergeCell ref="S29:S30"/>
    <mergeCell ref="C31:C34"/>
    <mergeCell ref="D31:D32"/>
    <mergeCell ref="R31:R34"/>
    <mergeCell ref="S31:S32"/>
    <mergeCell ref="D33:D34"/>
    <mergeCell ref="S33:S34"/>
    <mergeCell ref="R27:R30"/>
    <mergeCell ref="F26:K26"/>
    <mergeCell ref="B27:B34"/>
    <mergeCell ref="C27:C30"/>
    <mergeCell ref="D27:D28"/>
    <mergeCell ref="Q27:Q34"/>
    <mergeCell ref="F14:K14"/>
    <mergeCell ref="U14:Z14"/>
    <mergeCell ref="B15:B22"/>
    <mergeCell ref="C15:C18"/>
    <mergeCell ref="D15:D16"/>
    <mergeCell ref="Q15:Q22"/>
    <mergeCell ref="R15:R18"/>
    <mergeCell ref="S15:S16"/>
    <mergeCell ref="D17:D18"/>
    <mergeCell ref="S17:S18"/>
    <mergeCell ref="C19:C22"/>
    <mergeCell ref="D19:D20"/>
    <mergeCell ref="R19:R22"/>
    <mergeCell ref="S19:S20"/>
    <mergeCell ref="D21:D22"/>
    <mergeCell ref="S21:S22"/>
    <mergeCell ref="F2:K2"/>
    <mergeCell ref="B3:B10"/>
    <mergeCell ref="C3:C6"/>
    <mergeCell ref="D3:D4"/>
    <mergeCell ref="D5:D6"/>
    <mergeCell ref="C7:C10"/>
    <mergeCell ref="D7:D8"/>
    <mergeCell ref="D9:D10"/>
  </mergeCells>
  <phoneticPr fontId="1"/>
  <dataValidations count="3">
    <dataValidation type="list" allowBlank="1" showInputMessage="1" showErrorMessage="1" sqref="E3">
      <formula1>$AG$3:$AG$35</formula1>
    </dataValidation>
    <dataValidation type="list" allowBlank="1" showInputMessage="1" showErrorMessage="1" sqref="E4 E6 E8 E10 E16 E18 E20 E22 T16 T18 T20 T28 T30 T32 E30 E32 E34">
      <formula1>$AW$3:$AW$33</formula1>
    </dataValidation>
    <dataValidation type="list" allowBlank="1" showInputMessage="1" showErrorMessage="1" sqref="E5 E7 E9 E17 E19 E21 T15 T17 T19 T21 T27 T29 T31 E29 E31 E33">
      <formula1>$AG$3:$AG$33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3"/>
  <sheetViews>
    <sheetView zoomScale="85" zoomScaleNormal="85" workbookViewId="0">
      <selection activeCell="E6" sqref="E6"/>
    </sheetView>
  </sheetViews>
  <sheetFormatPr defaultRowHeight="18.75" x14ac:dyDescent="0.4"/>
  <cols>
    <col min="1" max="1" width="7.25" bestFit="1" customWidth="1"/>
    <col min="2" max="2" width="19.25" bestFit="1" customWidth="1"/>
    <col min="3" max="3" width="10.875" bestFit="1" customWidth="1"/>
    <col min="4" max="5" width="4" bestFit="1" customWidth="1"/>
    <col min="6" max="6" width="6.75" bestFit="1" customWidth="1"/>
    <col min="7" max="8" width="4" customWidth="1"/>
    <col min="9" max="9" width="6.5" customWidth="1"/>
    <col min="10" max="11" width="4" bestFit="1" customWidth="1"/>
    <col min="12" max="12" width="6.75" customWidth="1"/>
    <col min="13" max="14" width="4" bestFit="1" customWidth="1"/>
    <col min="15" max="15" width="5.375" bestFit="1" customWidth="1"/>
    <col min="16" max="17" width="4" bestFit="1" customWidth="1"/>
  </cols>
  <sheetData>
    <row r="2" spans="1:21" x14ac:dyDescent="0.4">
      <c r="A2" s="1" t="s">
        <v>210</v>
      </c>
      <c r="B2" s="1" t="s">
        <v>203</v>
      </c>
      <c r="C2" s="1" t="s">
        <v>204</v>
      </c>
      <c r="D2" s="1" t="s">
        <v>209</v>
      </c>
      <c r="E2" s="1" t="s">
        <v>209</v>
      </c>
      <c r="F2" s="1" t="s">
        <v>205</v>
      </c>
      <c r="G2" s="1" t="s">
        <v>209</v>
      </c>
      <c r="H2" s="1" t="s">
        <v>209</v>
      </c>
      <c r="I2" s="1" t="s">
        <v>207</v>
      </c>
      <c r="J2" s="1" t="s">
        <v>209</v>
      </c>
      <c r="K2" s="1" t="s">
        <v>209</v>
      </c>
      <c r="L2" s="1" t="s">
        <v>208</v>
      </c>
      <c r="M2" s="1" t="s">
        <v>209</v>
      </c>
      <c r="N2" s="1" t="s">
        <v>209</v>
      </c>
    </row>
    <row r="3" spans="1:21" x14ac:dyDescent="0.4">
      <c r="A3" s="7" t="s">
        <v>219</v>
      </c>
      <c r="B3" s="7" t="s">
        <v>93</v>
      </c>
      <c r="C3" s="5" t="s">
        <v>82</v>
      </c>
      <c r="D3" s="5" t="s">
        <v>67</v>
      </c>
      <c r="E3" s="5" t="s">
        <v>70</v>
      </c>
      <c r="F3" s="5" t="s">
        <v>124</v>
      </c>
      <c r="G3" s="5" t="s">
        <v>195</v>
      </c>
      <c r="H3" s="5" t="s">
        <v>109</v>
      </c>
      <c r="I3" s="5" t="s">
        <v>110</v>
      </c>
      <c r="J3" s="5" t="s">
        <v>111</v>
      </c>
      <c r="K3" s="5" t="s">
        <v>62</v>
      </c>
      <c r="L3" s="5" t="s">
        <v>112</v>
      </c>
      <c r="M3" s="5" t="s">
        <v>113</v>
      </c>
      <c r="N3" s="5" t="s">
        <v>109</v>
      </c>
    </row>
    <row r="4" spans="1:21" x14ac:dyDescent="0.4">
      <c r="A4" s="7" t="s">
        <v>217</v>
      </c>
      <c r="B4" s="7" t="s">
        <v>123</v>
      </c>
      <c r="C4" s="5" t="s">
        <v>112</v>
      </c>
      <c r="D4" s="5" t="s">
        <v>144</v>
      </c>
      <c r="E4" s="5" t="s">
        <v>109</v>
      </c>
      <c r="F4" s="5" t="s">
        <v>124</v>
      </c>
      <c r="G4" s="5" t="s">
        <v>116</v>
      </c>
      <c r="H4" s="5" t="s">
        <v>109</v>
      </c>
      <c r="I4" s="5" t="s">
        <v>124</v>
      </c>
      <c r="J4" s="5" t="s">
        <v>116</v>
      </c>
      <c r="K4" s="5" t="s">
        <v>109</v>
      </c>
      <c r="L4" s="5" t="s">
        <v>74</v>
      </c>
      <c r="M4" s="5" t="s">
        <v>109</v>
      </c>
      <c r="N4" s="5" t="s">
        <v>65</v>
      </c>
    </row>
    <row r="5" spans="1:21" x14ac:dyDescent="0.4">
      <c r="A5" s="7" t="s">
        <v>217</v>
      </c>
      <c r="B5" s="7" t="s">
        <v>134</v>
      </c>
      <c r="C5" s="5" t="s">
        <v>147</v>
      </c>
      <c r="D5" s="5" t="s">
        <v>20</v>
      </c>
      <c r="E5" s="5" t="s">
        <v>14</v>
      </c>
      <c r="F5" s="5" t="s">
        <v>124</v>
      </c>
      <c r="G5" s="5" t="s">
        <v>116</v>
      </c>
      <c r="H5" s="5" t="s">
        <v>109</v>
      </c>
      <c r="I5" s="5" t="s">
        <v>124</v>
      </c>
      <c r="J5" s="5" t="s">
        <v>116</v>
      </c>
      <c r="K5" s="5" t="s">
        <v>69</v>
      </c>
      <c r="L5" s="5" t="s">
        <v>124</v>
      </c>
      <c r="M5" s="5" t="s">
        <v>116</v>
      </c>
      <c r="N5" s="5" t="s">
        <v>109</v>
      </c>
    </row>
    <row r="6" spans="1:21" x14ac:dyDescent="0.4">
      <c r="A6" s="7" t="s">
        <v>217</v>
      </c>
      <c r="B6" s="7" t="s">
        <v>291</v>
      </c>
      <c r="C6" s="5" t="s">
        <v>292</v>
      </c>
      <c r="D6" s="5" t="s">
        <v>293</v>
      </c>
      <c r="E6" s="5" t="s">
        <v>60</v>
      </c>
      <c r="F6" s="5" t="s">
        <v>124</v>
      </c>
      <c r="G6" s="5" t="s">
        <v>116</v>
      </c>
      <c r="H6" s="5" t="s">
        <v>109</v>
      </c>
      <c r="I6" s="5" t="s">
        <v>124</v>
      </c>
      <c r="J6" s="5" t="s">
        <v>116</v>
      </c>
      <c r="K6" s="5" t="s">
        <v>69</v>
      </c>
      <c r="L6" s="5" t="s">
        <v>124</v>
      </c>
      <c r="M6" s="5" t="s">
        <v>116</v>
      </c>
      <c r="N6" s="5" t="s">
        <v>109</v>
      </c>
    </row>
    <row r="7" spans="1:21" x14ac:dyDescent="0.4">
      <c r="A7" s="7" t="s">
        <v>217</v>
      </c>
      <c r="B7" s="7" t="s">
        <v>287</v>
      </c>
      <c r="C7" s="5" t="s">
        <v>288</v>
      </c>
      <c r="D7" s="5" t="s">
        <v>289</v>
      </c>
      <c r="E7" s="5" t="s">
        <v>290</v>
      </c>
      <c r="F7" s="5" t="s">
        <v>124</v>
      </c>
      <c r="G7" s="5" t="s">
        <v>116</v>
      </c>
      <c r="H7" s="5" t="s">
        <v>109</v>
      </c>
      <c r="I7" s="5" t="s">
        <v>124</v>
      </c>
      <c r="J7" s="5" t="s">
        <v>116</v>
      </c>
      <c r="K7" s="5" t="s">
        <v>69</v>
      </c>
      <c r="L7" s="5" t="s">
        <v>124</v>
      </c>
      <c r="M7" s="5" t="s">
        <v>116</v>
      </c>
      <c r="N7" s="5" t="s">
        <v>109</v>
      </c>
    </row>
    <row r="8" spans="1:21" x14ac:dyDescent="0.4">
      <c r="A8" s="7" t="s">
        <v>217</v>
      </c>
      <c r="B8" s="7" t="s">
        <v>52</v>
      </c>
      <c r="C8" s="7" t="s">
        <v>53</v>
      </c>
      <c r="D8" s="7" t="s">
        <v>17</v>
      </c>
      <c r="E8" s="7" t="s">
        <v>16</v>
      </c>
      <c r="F8" s="7" t="s">
        <v>183</v>
      </c>
      <c r="G8" s="7" t="s">
        <v>25</v>
      </c>
      <c r="H8" s="7" t="s">
        <v>19</v>
      </c>
      <c r="I8" s="7" t="s">
        <v>104</v>
      </c>
      <c r="J8" s="7" t="s">
        <v>17</v>
      </c>
      <c r="K8" s="7" t="s">
        <v>18</v>
      </c>
      <c r="L8" s="7" t="s">
        <v>255</v>
      </c>
      <c r="M8" s="7" t="s">
        <v>15</v>
      </c>
      <c r="N8" s="7" t="s">
        <v>21</v>
      </c>
    </row>
    <row r="9" spans="1:21" x14ac:dyDescent="0.4">
      <c r="A9" s="7" t="s">
        <v>220</v>
      </c>
      <c r="B9" s="7" t="s">
        <v>94</v>
      </c>
      <c r="C9" s="7" t="s">
        <v>73</v>
      </c>
      <c r="D9" s="7" t="s">
        <v>15</v>
      </c>
      <c r="E9" s="7" t="s">
        <v>21</v>
      </c>
      <c r="F9" s="7" t="s">
        <v>146</v>
      </c>
      <c r="G9" s="7" t="s">
        <v>22</v>
      </c>
      <c r="H9" s="7" t="s">
        <v>25</v>
      </c>
      <c r="I9" s="7" t="s">
        <v>96</v>
      </c>
      <c r="J9" s="7" t="s">
        <v>20</v>
      </c>
      <c r="K9" s="7" t="s">
        <v>22</v>
      </c>
      <c r="L9" s="7" t="s">
        <v>95</v>
      </c>
      <c r="M9" s="5" t="s">
        <v>22</v>
      </c>
      <c r="N9" s="5" t="s">
        <v>70</v>
      </c>
      <c r="S9" s="3"/>
      <c r="T9" s="3"/>
      <c r="U9" s="3"/>
    </row>
    <row r="10" spans="1:21" x14ac:dyDescent="0.4">
      <c r="A10" s="1" t="s">
        <v>294</v>
      </c>
      <c r="B10" s="1" t="s">
        <v>26</v>
      </c>
      <c r="C10" s="7" t="s">
        <v>27</v>
      </c>
      <c r="D10" s="7" t="s">
        <v>25</v>
      </c>
      <c r="E10" s="7" t="s">
        <v>15</v>
      </c>
      <c r="F10" s="7" t="s">
        <v>179</v>
      </c>
      <c r="G10" s="7" t="s">
        <v>13</v>
      </c>
      <c r="H10" s="7" t="s">
        <v>19</v>
      </c>
      <c r="I10" s="7" t="s">
        <v>99</v>
      </c>
      <c r="J10" s="7" t="s">
        <v>21</v>
      </c>
      <c r="K10" s="7" t="s">
        <v>19</v>
      </c>
      <c r="L10" s="7" t="s">
        <v>251</v>
      </c>
      <c r="M10" s="7" t="s">
        <v>22</v>
      </c>
      <c r="N10" s="7" t="s">
        <v>19</v>
      </c>
    </row>
    <row r="11" spans="1:21" x14ac:dyDescent="0.4">
      <c r="A11" s="1" t="s">
        <v>295</v>
      </c>
      <c r="B11" s="1" t="s">
        <v>142</v>
      </c>
      <c r="C11" s="5" t="s">
        <v>143</v>
      </c>
      <c r="D11" s="5" t="s">
        <v>190</v>
      </c>
      <c r="E11" s="5" t="s">
        <v>109</v>
      </c>
      <c r="F11" s="7" t="s">
        <v>10</v>
      </c>
      <c r="G11" s="7" t="s">
        <v>15</v>
      </c>
      <c r="H11" s="7" t="s">
        <v>16</v>
      </c>
      <c r="I11" s="7" t="s">
        <v>258</v>
      </c>
      <c r="J11" s="7" t="s">
        <v>15</v>
      </c>
      <c r="K11" s="7" t="s">
        <v>16</v>
      </c>
      <c r="L11" s="7" t="s">
        <v>55</v>
      </c>
      <c r="M11" s="7" t="s">
        <v>18</v>
      </c>
      <c r="N11" s="7" t="s">
        <v>16</v>
      </c>
    </row>
    <row r="12" spans="1:21" x14ac:dyDescent="0.4">
      <c r="A12" s="1" t="s">
        <v>218</v>
      </c>
      <c r="B12" s="1" t="s">
        <v>54</v>
      </c>
      <c r="C12" s="7" t="s">
        <v>55</v>
      </c>
      <c r="D12" s="7" t="s">
        <v>18</v>
      </c>
      <c r="E12" s="7" t="s">
        <v>16</v>
      </c>
      <c r="F12" s="7" t="s">
        <v>184</v>
      </c>
      <c r="G12" s="7" t="s">
        <v>18</v>
      </c>
      <c r="H12" s="7" t="s">
        <v>14</v>
      </c>
      <c r="I12" s="7" t="s">
        <v>105</v>
      </c>
      <c r="J12" s="7" t="s">
        <v>15</v>
      </c>
      <c r="K12" s="7" t="s">
        <v>24</v>
      </c>
      <c r="L12" s="7" t="s">
        <v>158</v>
      </c>
      <c r="M12" s="7" t="s">
        <v>18</v>
      </c>
      <c r="N12" s="7" t="s">
        <v>16</v>
      </c>
    </row>
    <row r="13" spans="1:21" x14ac:dyDescent="0.4">
      <c r="A13" s="1" t="s">
        <v>218</v>
      </c>
      <c r="B13" s="1" t="s">
        <v>43</v>
      </c>
      <c r="C13" s="7" t="s">
        <v>223</v>
      </c>
      <c r="D13" s="7" t="s">
        <v>15</v>
      </c>
      <c r="E13" s="7" t="s">
        <v>14</v>
      </c>
      <c r="F13" s="7" t="s">
        <v>182</v>
      </c>
      <c r="G13" s="7" t="s">
        <v>14</v>
      </c>
      <c r="H13" s="7" t="s">
        <v>15</v>
      </c>
      <c r="I13" s="7" t="s">
        <v>103</v>
      </c>
      <c r="J13" s="7" t="s">
        <v>20</v>
      </c>
      <c r="K13" s="7" t="s">
        <v>17</v>
      </c>
      <c r="L13" s="7" t="s">
        <v>151</v>
      </c>
      <c r="M13" s="7" t="s">
        <v>18</v>
      </c>
      <c r="N13" s="7" t="s">
        <v>19</v>
      </c>
    </row>
    <row r="14" spans="1:21" x14ac:dyDescent="0.4">
      <c r="A14" s="1" t="s">
        <v>216</v>
      </c>
      <c r="B14" s="1" t="s">
        <v>127</v>
      </c>
      <c r="C14" s="5" t="s">
        <v>125</v>
      </c>
      <c r="D14" s="5" t="s">
        <v>67</v>
      </c>
      <c r="E14" s="5" t="s">
        <v>173</v>
      </c>
      <c r="F14" s="5" t="s">
        <v>126</v>
      </c>
      <c r="G14" s="5" t="s">
        <v>109</v>
      </c>
      <c r="H14" s="5" t="s">
        <v>70</v>
      </c>
      <c r="I14" s="5" t="s">
        <v>100</v>
      </c>
      <c r="J14" s="5" t="s">
        <v>69</v>
      </c>
      <c r="K14" s="5" t="s">
        <v>111</v>
      </c>
      <c r="L14" s="5" t="s">
        <v>79</v>
      </c>
      <c r="M14" s="5" t="s">
        <v>64</v>
      </c>
      <c r="N14" s="5" t="s">
        <v>62</v>
      </c>
    </row>
    <row r="15" spans="1:21" x14ac:dyDescent="0.4">
      <c r="A15" s="3" t="s">
        <v>214</v>
      </c>
      <c r="B15" s="3" t="s">
        <v>28</v>
      </c>
      <c r="C15" s="7" t="s">
        <v>29</v>
      </c>
      <c r="D15" s="7" t="s">
        <v>18</v>
      </c>
      <c r="E15" s="7" t="s">
        <v>16</v>
      </c>
      <c r="F15" s="7" t="s">
        <v>180</v>
      </c>
      <c r="G15" s="7" t="s">
        <v>18</v>
      </c>
      <c r="H15" s="7" t="s">
        <v>19</v>
      </c>
      <c r="I15" s="7" t="s">
        <v>100</v>
      </c>
      <c r="J15" s="7" t="s">
        <v>17</v>
      </c>
      <c r="K15" s="7" t="s">
        <v>22</v>
      </c>
      <c r="L15" s="7" t="s">
        <v>252</v>
      </c>
      <c r="M15" s="7" t="s">
        <v>18</v>
      </c>
      <c r="N15" s="7" t="s">
        <v>16</v>
      </c>
    </row>
    <row r="16" spans="1:21" x14ac:dyDescent="0.4">
      <c r="A16" s="1" t="s">
        <v>214</v>
      </c>
      <c r="B16" s="1" t="s">
        <v>56</v>
      </c>
      <c r="C16" s="7" t="s">
        <v>55</v>
      </c>
      <c r="D16" s="7" t="s">
        <v>18</v>
      </c>
      <c r="E16" s="7" t="s">
        <v>16</v>
      </c>
      <c r="F16" s="7" t="s">
        <v>185</v>
      </c>
      <c r="G16" s="7" t="s">
        <v>14</v>
      </c>
      <c r="H16" s="7" t="s">
        <v>15</v>
      </c>
      <c r="I16" s="7" t="s">
        <v>106</v>
      </c>
      <c r="J16" s="7" t="s">
        <v>16</v>
      </c>
      <c r="K16" s="7" t="s">
        <v>19</v>
      </c>
      <c r="L16" s="7" t="s">
        <v>74</v>
      </c>
      <c r="M16" s="7" t="s">
        <v>13</v>
      </c>
      <c r="N16" s="7" t="s">
        <v>14</v>
      </c>
    </row>
    <row r="17" spans="1:14" x14ac:dyDescent="0.4">
      <c r="A17" s="1" t="s">
        <v>216</v>
      </c>
      <c r="B17" s="6" t="s">
        <v>118</v>
      </c>
      <c r="C17" s="5" t="s">
        <v>119</v>
      </c>
      <c r="D17" s="5" t="s">
        <v>71</v>
      </c>
      <c r="E17" s="5" t="s">
        <v>69</v>
      </c>
      <c r="F17" s="5" t="s">
        <v>120</v>
      </c>
      <c r="G17" s="5" t="s">
        <v>191</v>
      </c>
      <c r="H17" s="5" t="s">
        <v>64</v>
      </c>
      <c r="I17" s="5" t="s">
        <v>124</v>
      </c>
      <c r="J17" s="5" t="s">
        <v>116</v>
      </c>
      <c r="K17" s="5" t="s">
        <v>109</v>
      </c>
      <c r="L17" s="5" t="s">
        <v>121</v>
      </c>
      <c r="M17" s="5" t="s">
        <v>189</v>
      </c>
      <c r="N17" s="5" t="s">
        <v>69</v>
      </c>
    </row>
    <row r="18" spans="1:14" x14ac:dyDescent="0.4">
      <c r="A18" s="1" t="s">
        <v>216</v>
      </c>
      <c r="B18" s="1" t="s">
        <v>114</v>
      </c>
      <c r="C18" s="5" t="s">
        <v>115</v>
      </c>
      <c r="D18" s="7" t="s">
        <v>24</v>
      </c>
      <c r="E18" s="7" t="s">
        <v>22</v>
      </c>
      <c r="F18" s="5" t="s">
        <v>124</v>
      </c>
      <c r="G18" s="5" t="s">
        <v>145</v>
      </c>
      <c r="H18" s="5" t="s">
        <v>109</v>
      </c>
      <c r="I18" s="5" t="s">
        <v>124</v>
      </c>
      <c r="J18" s="5" t="s">
        <v>116</v>
      </c>
      <c r="K18" s="5" t="s">
        <v>109</v>
      </c>
      <c r="L18" s="5" t="s">
        <v>117</v>
      </c>
      <c r="M18" s="5" t="s">
        <v>191</v>
      </c>
      <c r="N18" s="5" t="s">
        <v>67</v>
      </c>
    </row>
    <row r="19" spans="1:14" x14ac:dyDescent="0.4">
      <c r="A19" s="1" t="s">
        <v>215</v>
      </c>
      <c r="B19" s="1" t="s">
        <v>34</v>
      </c>
      <c r="C19" s="7" t="s">
        <v>222</v>
      </c>
      <c r="D19" s="7" t="s">
        <v>15</v>
      </c>
      <c r="E19" s="7" t="s">
        <v>14</v>
      </c>
      <c r="F19" s="7" t="s">
        <v>179</v>
      </c>
      <c r="G19" s="7" t="s">
        <v>13</v>
      </c>
      <c r="H19" s="7" t="s">
        <v>19</v>
      </c>
      <c r="I19" s="7" t="s">
        <v>102</v>
      </c>
      <c r="J19" s="7" t="s">
        <v>17</v>
      </c>
      <c r="K19" s="7" t="s">
        <v>16</v>
      </c>
      <c r="L19" s="7" t="s">
        <v>74</v>
      </c>
      <c r="M19" s="7" t="s">
        <v>13</v>
      </c>
      <c r="N19" s="7" t="s">
        <v>14</v>
      </c>
    </row>
    <row r="20" spans="1:14" x14ac:dyDescent="0.4">
      <c r="A20" s="1" t="s">
        <v>213</v>
      </c>
      <c r="B20" s="1" t="s">
        <v>4</v>
      </c>
      <c r="C20" s="7" t="s">
        <v>9</v>
      </c>
      <c r="D20" s="7" t="s">
        <v>15</v>
      </c>
      <c r="E20" s="7" t="s">
        <v>14</v>
      </c>
      <c r="F20" s="7" t="s">
        <v>155</v>
      </c>
      <c r="G20" s="7" t="s">
        <v>14</v>
      </c>
      <c r="H20" s="7" t="s">
        <v>17</v>
      </c>
      <c r="I20" s="7" t="s">
        <v>249</v>
      </c>
      <c r="J20" s="7" t="s">
        <v>15</v>
      </c>
      <c r="K20" s="7" t="s">
        <v>16</v>
      </c>
      <c r="L20" s="7" t="s">
        <v>250</v>
      </c>
      <c r="M20" s="7" t="s">
        <v>18</v>
      </c>
      <c r="N20" s="7" t="s">
        <v>19</v>
      </c>
    </row>
    <row r="21" spans="1:14" x14ac:dyDescent="0.4">
      <c r="A21" s="1" t="s">
        <v>213</v>
      </c>
      <c r="B21" s="1" t="s">
        <v>32</v>
      </c>
      <c r="C21" s="7" t="s">
        <v>143</v>
      </c>
      <c r="D21" s="7" t="s">
        <v>21</v>
      </c>
      <c r="E21" s="7" t="s">
        <v>13</v>
      </c>
      <c r="F21" s="7" t="s">
        <v>181</v>
      </c>
      <c r="G21" s="7" t="s">
        <v>21</v>
      </c>
      <c r="H21" s="7" t="s">
        <v>25</v>
      </c>
      <c r="I21" s="7" t="s">
        <v>101</v>
      </c>
      <c r="J21" s="7" t="s">
        <v>22</v>
      </c>
      <c r="K21" s="7" t="s">
        <v>25</v>
      </c>
      <c r="L21" s="7" t="s">
        <v>253</v>
      </c>
      <c r="M21" s="7" t="s">
        <v>17</v>
      </c>
      <c r="N21" s="7" t="s">
        <v>16</v>
      </c>
    </row>
    <row r="22" spans="1:14" x14ac:dyDescent="0.4">
      <c r="A22" s="1" t="s">
        <v>213</v>
      </c>
      <c r="B22" s="1" t="s">
        <v>33</v>
      </c>
      <c r="C22" s="7" t="s">
        <v>57</v>
      </c>
      <c r="D22" s="7" t="s">
        <v>18</v>
      </c>
      <c r="E22" s="7" t="s">
        <v>19</v>
      </c>
      <c r="F22" s="7" t="s">
        <v>99</v>
      </c>
      <c r="G22" s="7" t="s">
        <v>21</v>
      </c>
      <c r="H22" s="7" t="s">
        <v>19</v>
      </c>
      <c r="I22" s="7" t="s">
        <v>259</v>
      </c>
      <c r="J22" s="7" t="s">
        <v>15</v>
      </c>
      <c r="K22" s="7" t="s">
        <v>16</v>
      </c>
      <c r="L22" s="7" t="s">
        <v>141</v>
      </c>
      <c r="M22" s="7" t="s">
        <v>25</v>
      </c>
      <c r="N22" s="7" t="s">
        <v>24</v>
      </c>
    </row>
    <row r="23" spans="1:14" x14ac:dyDescent="0.4">
      <c r="A23" s="1" t="s">
        <v>213</v>
      </c>
      <c r="B23" s="1" t="s">
        <v>261</v>
      </c>
      <c r="C23" s="5" t="s">
        <v>57</v>
      </c>
      <c r="D23" s="5" t="s">
        <v>18</v>
      </c>
      <c r="E23" s="5" t="s">
        <v>19</v>
      </c>
      <c r="F23" s="5" t="s">
        <v>156</v>
      </c>
      <c r="G23" s="7" t="s">
        <v>21</v>
      </c>
      <c r="H23" s="7" t="s">
        <v>17</v>
      </c>
      <c r="I23" s="5" t="s">
        <v>99</v>
      </c>
      <c r="J23" s="5" t="s">
        <v>21</v>
      </c>
      <c r="K23" s="5" t="s">
        <v>19</v>
      </c>
      <c r="L23" s="5" t="s">
        <v>141</v>
      </c>
      <c r="M23" s="5" t="s">
        <v>64</v>
      </c>
      <c r="N23" s="5" t="s">
        <v>62</v>
      </c>
    </row>
    <row r="24" spans="1:14" x14ac:dyDescent="0.4">
      <c r="A24" s="1" t="s">
        <v>212</v>
      </c>
      <c r="B24" s="1" t="s">
        <v>172</v>
      </c>
      <c r="C24" s="5" t="s">
        <v>119</v>
      </c>
      <c r="D24" s="5" t="s">
        <v>197</v>
      </c>
      <c r="E24" s="5" t="s">
        <v>69</v>
      </c>
      <c r="F24" s="5" t="s">
        <v>108</v>
      </c>
      <c r="G24" s="5" t="s">
        <v>195</v>
      </c>
      <c r="H24" s="5" t="s">
        <v>109</v>
      </c>
      <c r="I24" s="5" t="s">
        <v>257</v>
      </c>
      <c r="J24" s="5" t="s">
        <v>71</v>
      </c>
      <c r="K24" s="5" t="s">
        <v>60</v>
      </c>
      <c r="L24" s="5" t="s">
        <v>82</v>
      </c>
      <c r="M24" s="5" t="s">
        <v>196</v>
      </c>
      <c r="N24" s="5" t="s">
        <v>70</v>
      </c>
    </row>
    <row r="25" spans="1:14" x14ac:dyDescent="0.4">
      <c r="A25" s="1" t="s">
        <v>212</v>
      </c>
      <c r="B25" s="1" t="s">
        <v>44</v>
      </c>
      <c r="C25" s="7" t="s">
        <v>7</v>
      </c>
      <c r="D25" s="7" t="s">
        <v>13</v>
      </c>
      <c r="E25" s="7" t="s">
        <v>14</v>
      </c>
      <c r="F25" s="7" t="s">
        <v>256</v>
      </c>
      <c r="G25" s="7" t="s">
        <v>20</v>
      </c>
      <c r="H25" s="7" t="s">
        <v>22</v>
      </c>
      <c r="I25" s="7" t="s">
        <v>98</v>
      </c>
      <c r="J25" s="7" t="s">
        <v>14</v>
      </c>
      <c r="K25" s="7" t="s">
        <v>15</v>
      </c>
      <c r="L25" s="7" t="s">
        <v>251</v>
      </c>
      <c r="M25" s="7" t="s">
        <v>22</v>
      </c>
      <c r="N25" s="7" t="s">
        <v>19</v>
      </c>
    </row>
    <row r="26" spans="1:14" x14ac:dyDescent="0.4">
      <c r="A26" s="1" t="s">
        <v>212</v>
      </c>
      <c r="B26" s="1" t="s">
        <v>11</v>
      </c>
      <c r="C26" s="7" t="s">
        <v>7</v>
      </c>
      <c r="D26" s="7" t="s">
        <v>13</v>
      </c>
      <c r="E26" s="7" t="s">
        <v>14</v>
      </c>
      <c r="F26" s="7" t="s">
        <v>177</v>
      </c>
      <c r="G26" s="7" t="s">
        <v>16</v>
      </c>
      <c r="H26" s="7" t="s">
        <v>21</v>
      </c>
      <c r="I26" s="7" t="s">
        <v>98</v>
      </c>
      <c r="J26" s="7" t="s">
        <v>14</v>
      </c>
      <c r="K26" s="7" t="s">
        <v>15</v>
      </c>
      <c r="L26" s="7" t="s">
        <v>222</v>
      </c>
      <c r="M26" s="7" t="s">
        <v>15</v>
      </c>
      <c r="N26" s="7" t="s">
        <v>14</v>
      </c>
    </row>
    <row r="27" spans="1:14" x14ac:dyDescent="0.4">
      <c r="A27" s="1" t="s">
        <v>217</v>
      </c>
      <c r="B27" s="1" t="s">
        <v>136</v>
      </c>
      <c r="C27" s="5" t="s">
        <v>135</v>
      </c>
      <c r="D27" s="5" t="s">
        <v>22</v>
      </c>
      <c r="E27" s="5" t="s">
        <v>70</v>
      </c>
      <c r="F27" s="5" t="s">
        <v>124</v>
      </c>
      <c r="G27" s="5" t="s">
        <v>116</v>
      </c>
      <c r="H27" s="5" t="s">
        <v>109</v>
      </c>
      <c r="I27" s="5" t="s">
        <v>124</v>
      </c>
      <c r="J27" s="5" t="s">
        <v>262</v>
      </c>
      <c r="K27" s="5" t="s">
        <v>109</v>
      </c>
      <c r="L27" s="5" t="s">
        <v>74</v>
      </c>
      <c r="M27" s="5" t="s">
        <v>109</v>
      </c>
      <c r="N27" s="5" t="s">
        <v>65</v>
      </c>
    </row>
    <row r="28" spans="1:14" x14ac:dyDescent="0.4">
      <c r="A28" s="1" t="s">
        <v>221</v>
      </c>
      <c r="B28" s="1" t="s">
        <v>198</v>
      </c>
      <c r="C28" s="5" t="s">
        <v>199</v>
      </c>
      <c r="D28" s="5" t="s">
        <v>62</v>
      </c>
      <c r="E28" s="5" t="s">
        <v>71</v>
      </c>
      <c r="F28" s="5" t="s">
        <v>200</v>
      </c>
      <c r="G28" s="5" t="s">
        <v>69</v>
      </c>
      <c r="H28" s="5" t="s">
        <v>70</v>
      </c>
      <c r="I28" s="5" t="s">
        <v>206</v>
      </c>
      <c r="J28" s="5" t="s">
        <v>109</v>
      </c>
      <c r="K28" s="5" t="s">
        <v>70</v>
      </c>
      <c r="L28" s="5" t="s">
        <v>201</v>
      </c>
      <c r="M28" s="5" t="s">
        <v>69</v>
      </c>
      <c r="N28" s="5" t="s">
        <v>71</v>
      </c>
    </row>
    <row r="29" spans="1:14" x14ac:dyDescent="0.4">
      <c r="A29" s="1" t="s">
        <v>221</v>
      </c>
      <c r="B29" s="1" t="s">
        <v>202</v>
      </c>
      <c r="C29" s="5" t="s">
        <v>125</v>
      </c>
      <c r="D29" s="5" t="s">
        <v>67</v>
      </c>
      <c r="E29" s="5" t="s">
        <v>60</v>
      </c>
      <c r="F29" s="5" t="s">
        <v>174</v>
      </c>
      <c r="G29" s="5" t="s">
        <v>310</v>
      </c>
      <c r="H29" s="5" t="s">
        <v>111</v>
      </c>
      <c r="I29" s="5" t="s">
        <v>83</v>
      </c>
      <c r="J29" s="5" t="s">
        <v>71</v>
      </c>
      <c r="K29" s="5" t="s">
        <v>60</v>
      </c>
      <c r="L29" s="5" t="s">
        <v>117</v>
      </c>
      <c r="M29" s="5" t="s">
        <v>67</v>
      </c>
      <c r="N29" s="5" t="s">
        <v>71</v>
      </c>
    </row>
    <row r="30" spans="1:14" x14ac:dyDescent="0.4">
      <c r="A30" s="1" t="s">
        <v>302</v>
      </c>
      <c r="B30" s="1" t="s">
        <v>303</v>
      </c>
      <c r="C30" s="5" t="s">
        <v>308</v>
      </c>
      <c r="D30" s="5" t="s">
        <v>67</v>
      </c>
      <c r="E30" s="5" t="s">
        <v>60</v>
      </c>
      <c r="F30" s="5" t="s">
        <v>304</v>
      </c>
      <c r="G30" s="5" t="s">
        <v>69</v>
      </c>
      <c r="H30" s="5" t="s">
        <v>111</v>
      </c>
      <c r="I30" s="5" t="s">
        <v>305</v>
      </c>
      <c r="J30" s="7" t="s">
        <v>16</v>
      </c>
      <c r="K30" s="7" t="s">
        <v>19</v>
      </c>
      <c r="L30" s="5" t="s">
        <v>306</v>
      </c>
      <c r="M30" s="5" t="s">
        <v>22</v>
      </c>
      <c r="N30" s="5" t="s">
        <v>70</v>
      </c>
    </row>
    <row r="31" spans="1:14" x14ac:dyDescent="0.4">
      <c r="A31" s="1" t="s">
        <v>213</v>
      </c>
      <c r="B31" s="1" t="s">
        <v>311</v>
      </c>
      <c r="C31" s="5" t="s">
        <v>312</v>
      </c>
      <c r="D31" s="7" t="s">
        <v>24</v>
      </c>
      <c r="E31" s="7" t="s">
        <v>22</v>
      </c>
      <c r="F31" s="5" t="s">
        <v>313</v>
      </c>
      <c r="G31" s="7" t="s">
        <v>14</v>
      </c>
      <c r="H31" s="7" t="s">
        <v>15</v>
      </c>
      <c r="I31" s="5" t="s">
        <v>314</v>
      </c>
      <c r="J31" s="7" t="s">
        <v>22</v>
      </c>
      <c r="K31" s="7" t="s">
        <v>25</v>
      </c>
      <c r="L31" s="5" t="s">
        <v>254</v>
      </c>
      <c r="M31" s="7" t="s">
        <v>15</v>
      </c>
      <c r="N31" s="7" t="s">
        <v>21</v>
      </c>
    </row>
    <row r="32" spans="1:14" x14ac:dyDescent="0.4">
      <c r="A32" s="1" t="s">
        <v>211</v>
      </c>
      <c r="B32" s="1" t="s">
        <v>307</v>
      </c>
      <c r="C32" s="5" t="s">
        <v>308</v>
      </c>
      <c r="D32" s="5" t="s">
        <v>67</v>
      </c>
      <c r="E32" s="5" t="s">
        <v>60</v>
      </c>
      <c r="F32" s="5" t="s">
        <v>178</v>
      </c>
      <c r="G32" s="7" t="s">
        <v>20</v>
      </c>
      <c r="H32" s="7" t="s">
        <v>19</v>
      </c>
      <c r="I32" s="5" t="s">
        <v>304</v>
      </c>
      <c r="J32" s="5" t="s">
        <v>69</v>
      </c>
      <c r="K32" s="5" t="s">
        <v>111</v>
      </c>
      <c r="L32" s="5" t="s">
        <v>309</v>
      </c>
      <c r="M32" s="7" t="s">
        <v>24</v>
      </c>
      <c r="N32" s="7" t="s">
        <v>22</v>
      </c>
    </row>
    <row r="33" spans="1:14" x14ac:dyDescent="0.4">
      <c r="A33" s="1" t="s">
        <v>211</v>
      </c>
      <c r="B33" s="1" t="s">
        <v>12</v>
      </c>
      <c r="C33" s="7" t="s">
        <v>7</v>
      </c>
      <c r="D33" s="7" t="s">
        <v>13</v>
      </c>
      <c r="E33" s="7" t="s">
        <v>14</v>
      </c>
      <c r="F33" s="7" t="s">
        <v>178</v>
      </c>
      <c r="G33" s="7" t="s">
        <v>20</v>
      </c>
      <c r="H33" s="7" t="s">
        <v>19</v>
      </c>
      <c r="I33" s="16" t="s">
        <v>97</v>
      </c>
      <c r="J33" s="7" t="s">
        <v>14</v>
      </c>
      <c r="K33" s="7" t="s">
        <v>20</v>
      </c>
      <c r="L33" s="7" t="s">
        <v>254</v>
      </c>
      <c r="M33" s="7" t="s">
        <v>15</v>
      </c>
      <c r="N33" s="7" t="s">
        <v>21</v>
      </c>
    </row>
  </sheetData>
  <autoFilter ref="A2:N33">
    <sortState ref="A3:N30">
      <sortCondition descending="1" ref="A2:A30"/>
    </sortState>
  </autoFilter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zoomScale="85" zoomScaleNormal="85" workbookViewId="0">
      <selection activeCell="R24" sqref="R24"/>
    </sheetView>
  </sheetViews>
  <sheetFormatPr defaultRowHeight="18.75" x14ac:dyDescent="0.4"/>
  <cols>
    <col min="1" max="1" width="7.625" bestFit="1" customWidth="1"/>
    <col min="2" max="2" width="22.25" customWidth="1"/>
    <col min="3" max="3" width="7.625" bestFit="1" customWidth="1"/>
    <col min="4" max="5" width="4" customWidth="1"/>
    <col min="7" max="8" width="4" customWidth="1"/>
    <col min="9" max="9" width="7.625" bestFit="1" customWidth="1"/>
    <col min="10" max="11" width="4" customWidth="1"/>
    <col min="12" max="12" width="7.625" bestFit="1" customWidth="1"/>
    <col min="13" max="14" width="4" customWidth="1"/>
  </cols>
  <sheetData>
    <row r="2" spans="1:14" x14ac:dyDescent="0.4">
      <c r="A2" s="1" t="s">
        <v>210</v>
      </c>
      <c r="B2" s="1" t="s">
        <v>203</v>
      </c>
      <c r="C2" s="1" t="s">
        <v>204</v>
      </c>
      <c r="D2" s="1" t="s">
        <v>209</v>
      </c>
      <c r="E2" s="1" t="s">
        <v>209</v>
      </c>
      <c r="F2" s="1" t="s">
        <v>205</v>
      </c>
      <c r="G2" s="1" t="s">
        <v>209</v>
      </c>
      <c r="H2" s="1" t="s">
        <v>209</v>
      </c>
      <c r="I2" s="1" t="s">
        <v>207</v>
      </c>
      <c r="J2" s="1" t="s">
        <v>209</v>
      </c>
      <c r="K2" s="1" t="s">
        <v>209</v>
      </c>
      <c r="L2" s="1" t="s">
        <v>208</v>
      </c>
      <c r="M2" s="1" t="s">
        <v>209</v>
      </c>
      <c r="N2" s="1" t="s">
        <v>209</v>
      </c>
    </row>
    <row r="3" spans="1:14" x14ac:dyDescent="0.4">
      <c r="A3" s="7" t="s">
        <v>229</v>
      </c>
      <c r="B3" s="7" t="s">
        <v>1</v>
      </c>
      <c r="C3" s="7" t="s">
        <v>98</v>
      </c>
      <c r="D3" s="7" t="s">
        <v>14</v>
      </c>
      <c r="E3" s="10" t="s">
        <v>23</v>
      </c>
      <c r="F3" s="11" t="s">
        <v>29</v>
      </c>
      <c r="G3" s="7" t="s">
        <v>18</v>
      </c>
      <c r="H3" s="7" t="s">
        <v>16</v>
      </c>
      <c r="I3" s="7" t="s">
        <v>187</v>
      </c>
      <c r="J3" s="7" t="s">
        <v>17</v>
      </c>
      <c r="K3" s="7" t="s">
        <v>22</v>
      </c>
      <c r="L3" s="7" t="s">
        <v>74</v>
      </c>
      <c r="M3" s="7" t="s">
        <v>13</v>
      </c>
      <c r="N3" s="1" t="s">
        <v>14</v>
      </c>
    </row>
    <row r="4" spans="1:14" x14ac:dyDescent="0.4">
      <c r="A4" s="7" t="s">
        <v>231</v>
      </c>
      <c r="B4" s="7" t="s">
        <v>48</v>
      </c>
      <c r="C4" s="7" t="s">
        <v>97</v>
      </c>
      <c r="D4" s="7" t="s">
        <v>14</v>
      </c>
      <c r="E4" s="7" t="s">
        <v>20</v>
      </c>
      <c r="F4" s="7" t="s">
        <v>222</v>
      </c>
      <c r="G4" s="7" t="s">
        <v>23</v>
      </c>
      <c r="H4" s="7" t="s">
        <v>14</v>
      </c>
      <c r="I4" s="7" t="s">
        <v>188</v>
      </c>
      <c r="J4" s="7" t="s">
        <v>15</v>
      </c>
      <c r="K4" s="7" t="s">
        <v>16</v>
      </c>
      <c r="L4" s="7" t="s">
        <v>167</v>
      </c>
      <c r="M4" s="7" t="s">
        <v>18</v>
      </c>
      <c r="N4" s="1" t="s">
        <v>25</v>
      </c>
    </row>
    <row r="5" spans="1:14" x14ac:dyDescent="0.4">
      <c r="A5" s="7" t="s">
        <v>219</v>
      </c>
      <c r="B5" s="7" t="s">
        <v>77</v>
      </c>
      <c r="C5" s="5" t="s">
        <v>78</v>
      </c>
      <c r="D5" s="7" t="s">
        <v>20</v>
      </c>
      <c r="E5" s="7" t="s">
        <v>19</v>
      </c>
      <c r="F5" s="5" t="s">
        <v>79</v>
      </c>
      <c r="G5" s="5" t="s">
        <v>88</v>
      </c>
      <c r="H5" s="5" t="s">
        <v>87</v>
      </c>
      <c r="I5" s="5" t="s">
        <v>80</v>
      </c>
      <c r="J5" s="5" t="s">
        <v>89</v>
      </c>
      <c r="K5" s="5" t="s">
        <v>90</v>
      </c>
      <c r="L5" s="5" t="s">
        <v>169</v>
      </c>
      <c r="M5" s="5" t="s">
        <v>87</v>
      </c>
      <c r="N5" s="3" t="s">
        <v>92</v>
      </c>
    </row>
    <row r="6" spans="1:14" x14ac:dyDescent="0.4">
      <c r="A6" s="7" t="s">
        <v>233</v>
      </c>
      <c r="B6" s="7" t="s">
        <v>81</v>
      </c>
      <c r="C6" s="5" t="s">
        <v>78</v>
      </c>
      <c r="D6" s="7" t="s">
        <v>20</v>
      </c>
      <c r="E6" s="7" t="s">
        <v>19</v>
      </c>
      <c r="F6" s="5" t="s">
        <v>82</v>
      </c>
      <c r="G6" s="5" t="s">
        <v>70</v>
      </c>
      <c r="H6" s="5" t="s">
        <v>67</v>
      </c>
      <c r="I6" s="5" t="s">
        <v>83</v>
      </c>
      <c r="J6" s="7" t="s">
        <v>15</v>
      </c>
      <c r="K6" s="7" t="s">
        <v>16</v>
      </c>
      <c r="L6" s="5" t="s">
        <v>84</v>
      </c>
      <c r="M6" s="7" t="s">
        <v>15</v>
      </c>
      <c r="N6" s="1" t="s">
        <v>14</v>
      </c>
    </row>
    <row r="7" spans="1:14" x14ac:dyDescent="0.4">
      <c r="A7" s="7" t="s">
        <v>228</v>
      </c>
      <c r="B7" s="7" t="s">
        <v>0</v>
      </c>
      <c r="C7" s="7" t="s">
        <v>238</v>
      </c>
      <c r="D7" s="7" t="s">
        <v>37</v>
      </c>
      <c r="E7" s="7" t="s">
        <v>38</v>
      </c>
      <c r="F7" s="7" t="s">
        <v>151</v>
      </c>
      <c r="G7" s="7" t="s">
        <v>18</v>
      </c>
      <c r="H7" s="7" t="s">
        <v>19</v>
      </c>
      <c r="I7" s="7" t="s">
        <v>156</v>
      </c>
      <c r="J7" s="7" t="s">
        <v>41</v>
      </c>
      <c r="K7" s="7" t="s">
        <v>39</v>
      </c>
      <c r="L7" s="7" t="s">
        <v>157</v>
      </c>
      <c r="M7" s="7" t="s">
        <v>42</v>
      </c>
      <c r="N7" s="1" t="s">
        <v>36</v>
      </c>
    </row>
    <row r="8" spans="1:14" x14ac:dyDescent="0.4">
      <c r="A8" s="7" t="s">
        <v>226</v>
      </c>
      <c r="B8" s="7" t="s">
        <v>5</v>
      </c>
      <c r="C8" s="5" t="s">
        <v>237</v>
      </c>
      <c r="D8" s="5" t="s">
        <v>64</v>
      </c>
      <c r="E8" s="5" t="s">
        <v>65</v>
      </c>
      <c r="F8" s="5" t="s">
        <v>66</v>
      </c>
      <c r="G8" s="5" t="s">
        <v>67</v>
      </c>
      <c r="H8" s="5" t="s">
        <v>60</v>
      </c>
      <c r="I8" s="5" t="s">
        <v>68</v>
      </c>
      <c r="J8" s="5" t="s">
        <v>69</v>
      </c>
      <c r="K8" s="5" t="s">
        <v>70</v>
      </c>
      <c r="L8" s="5" t="s">
        <v>72</v>
      </c>
      <c r="M8" s="5" t="s">
        <v>62</v>
      </c>
      <c r="N8" s="3" t="s">
        <v>71</v>
      </c>
    </row>
    <row r="9" spans="1:14" x14ac:dyDescent="0.4">
      <c r="A9" s="7" t="s">
        <v>226</v>
      </c>
      <c r="B9" s="7" t="s">
        <v>3</v>
      </c>
      <c r="C9" s="7" t="s">
        <v>8</v>
      </c>
      <c r="D9" s="7" t="s">
        <v>17</v>
      </c>
      <c r="E9" s="7" t="s">
        <v>18</v>
      </c>
      <c r="F9" s="7" t="s">
        <v>161</v>
      </c>
      <c r="G9" s="7" t="s">
        <v>23</v>
      </c>
      <c r="H9" s="7" t="s">
        <v>14</v>
      </c>
      <c r="I9" s="7" t="s">
        <v>10</v>
      </c>
      <c r="J9" s="7" t="s">
        <v>15</v>
      </c>
      <c r="K9" s="7" t="s">
        <v>16</v>
      </c>
      <c r="L9" s="7" t="s">
        <v>161</v>
      </c>
      <c r="M9" s="7" t="s">
        <v>23</v>
      </c>
      <c r="N9" s="1" t="s">
        <v>14</v>
      </c>
    </row>
    <row r="10" spans="1:14" x14ac:dyDescent="0.4">
      <c r="A10" s="7" t="s">
        <v>226</v>
      </c>
      <c r="B10" s="7" t="s">
        <v>30</v>
      </c>
      <c r="C10" s="7" t="s">
        <v>146</v>
      </c>
      <c r="D10" s="7" t="s">
        <v>35</v>
      </c>
      <c r="E10" s="7" t="s">
        <v>36</v>
      </c>
      <c r="F10" s="7" t="s">
        <v>31</v>
      </c>
      <c r="G10" s="7" t="s">
        <v>18</v>
      </c>
      <c r="H10" s="7" t="s">
        <v>16</v>
      </c>
      <c r="I10" s="7" t="s">
        <v>186</v>
      </c>
      <c r="J10" s="7" t="s">
        <v>37</v>
      </c>
      <c r="K10" s="7" t="s">
        <v>38</v>
      </c>
      <c r="L10" s="7" t="s">
        <v>160</v>
      </c>
      <c r="M10" s="7" t="s">
        <v>21</v>
      </c>
      <c r="N10" s="1" t="s">
        <v>13</v>
      </c>
    </row>
    <row r="11" spans="1:14" x14ac:dyDescent="0.4">
      <c r="A11" s="7" t="s">
        <v>226</v>
      </c>
      <c r="B11" s="7" t="s">
        <v>49</v>
      </c>
      <c r="C11" s="7" t="s">
        <v>240</v>
      </c>
      <c r="D11" s="7" t="s">
        <v>85</v>
      </c>
      <c r="E11" s="7" t="s">
        <v>86</v>
      </c>
      <c r="F11" s="7" t="s">
        <v>158</v>
      </c>
      <c r="G11" s="7" t="s">
        <v>18</v>
      </c>
      <c r="H11" s="7" t="s">
        <v>16</v>
      </c>
      <c r="I11" s="7" t="s">
        <v>179</v>
      </c>
      <c r="J11" s="7" t="s">
        <v>13</v>
      </c>
      <c r="K11" s="7" t="s">
        <v>19</v>
      </c>
      <c r="L11" s="7" t="s">
        <v>166</v>
      </c>
      <c r="M11" s="7" t="s">
        <v>18</v>
      </c>
      <c r="N11" s="1" t="s">
        <v>19</v>
      </c>
    </row>
    <row r="12" spans="1:14" x14ac:dyDescent="0.4">
      <c r="A12" s="7" t="s">
        <v>226</v>
      </c>
      <c r="B12" s="7" t="s">
        <v>137</v>
      </c>
      <c r="C12" s="5" t="s">
        <v>138</v>
      </c>
      <c r="D12" s="7" t="s">
        <v>139</v>
      </c>
      <c r="E12" s="7" t="s">
        <v>140</v>
      </c>
      <c r="F12" s="5" t="s">
        <v>152</v>
      </c>
      <c r="G12" s="7" t="s">
        <v>13</v>
      </c>
      <c r="H12" s="7" t="s">
        <v>14</v>
      </c>
      <c r="I12" s="7" t="s">
        <v>153</v>
      </c>
      <c r="J12" s="7" t="s">
        <v>20</v>
      </c>
      <c r="K12" s="7" t="s">
        <v>22</v>
      </c>
      <c r="L12" s="5" t="s">
        <v>82</v>
      </c>
      <c r="M12" s="5" t="s">
        <v>70</v>
      </c>
      <c r="N12" s="3" t="s">
        <v>67</v>
      </c>
    </row>
    <row r="13" spans="1:14" x14ac:dyDescent="0.4">
      <c r="A13" s="7" t="s">
        <v>226</v>
      </c>
      <c r="B13" s="7" t="s">
        <v>50</v>
      </c>
      <c r="C13" s="7" t="s">
        <v>241</v>
      </c>
      <c r="D13" s="7" t="s">
        <v>22</v>
      </c>
      <c r="E13" s="7" t="s">
        <v>25</v>
      </c>
      <c r="F13" s="7" t="s">
        <v>159</v>
      </c>
      <c r="G13" s="7" t="s">
        <v>87</v>
      </c>
      <c r="H13" s="7" t="s">
        <v>22</v>
      </c>
      <c r="I13" s="7" t="s">
        <v>146</v>
      </c>
      <c r="J13" s="7" t="s">
        <v>22</v>
      </c>
      <c r="K13" s="7" t="s">
        <v>25</v>
      </c>
      <c r="L13" s="7" t="s">
        <v>164</v>
      </c>
      <c r="M13" s="7" t="s">
        <v>22</v>
      </c>
      <c r="N13" s="1" t="s">
        <v>19</v>
      </c>
    </row>
    <row r="14" spans="1:14" x14ac:dyDescent="0.4">
      <c r="A14" s="1" t="s">
        <v>232</v>
      </c>
      <c r="B14" s="7" t="s">
        <v>150</v>
      </c>
      <c r="C14" s="5" t="s">
        <v>124</v>
      </c>
      <c r="D14" s="5" t="s">
        <v>116</v>
      </c>
      <c r="E14" s="5" t="s">
        <v>109</v>
      </c>
      <c r="F14" s="5" t="s">
        <v>74</v>
      </c>
      <c r="G14" s="5" t="s">
        <v>65</v>
      </c>
      <c r="H14" s="5" t="s">
        <v>109</v>
      </c>
      <c r="I14" s="5" t="s">
        <v>124</v>
      </c>
      <c r="J14" s="5" t="s">
        <v>145</v>
      </c>
      <c r="K14" s="5" t="s">
        <v>109</v>
      </c>
      <c r="L14" s="5" t="s">
        <v>121</v>
      </c>
      <c r="M14" s="5" t="s">
        <v>116</v>
      </c>
      <c r="N14" s="3" t="s">
        <v>69</v>
      </c>
    </row>
    <row r="15" spans="1:14" x14ac:dyDescent="0.4">
      <c r="A15" s="1" t="s">
        <v>234</v>
      </c>
      <c r="B15" s="7" t="s">
        <v>107</v>
      </c>
      <c r="C15" s="5" t="s">
        <v>122</v>
      </c>
      <c r="D15" s="5" t="s">
        <v>113</v>
      </c>
      <c r="E15" s="5" t="s">
        <v>70</v>
      </c>
      <c r="F15" s="5" t="s">
        <v>112</v>
      </c>
      <c r="G15" s="5" t="s">
        <v>113</v>
      </c>
      <c r="H15" s="5" t="s">
        <v>109</v>
      </c>
      <c r="I15" s="5" t="s">
        <v>171</v>
      </c>
      <c r="J15" s="5" t="s">
        <v>170</v>
      </c>
      <c r="K15" s="5" t="s">
        <v>111</v>
      </c>
      <c r="L15" s="5" t="s">
        <v>248</v>
      </c>
      <c r="M15" s="5" t="s">
        <v>64</v>
      </c>
      <c r="N15" s="3" t="s">
        <v>111</v>
      </c>
    </row>
    <row r="16" spans="1:14" x14ac:dyDescent="0.4">
      <c r="A16" s="1" t="s">
        <v>225</v>
      </c>
      <c r="B16" s="7" t="s">
        <v>6</v>
      </c>
      <c r="C16" s="7" t="s">
        <v>10</v>
      </c>
      <c r="D16" s="7" t="s">
        <v>15</v>
      </c>
      <c r="E16" s="7" t="s">
        <v>16</v>
      </c>
      <c r="F16" s="7" t="s">
        <v>76</v>
      </c>
      <c r="G16" s="7" t="s">
        <v>18</v>
      </c>
      <c r="H16" s="7" t="s">
        <v>16</v>
      </c>
      <c r="I16" s="7" t="s">
        <v>75</v>
      </c>
      <c r="J16" s="7" t="s">
        <v>17</v>
      </c>
      <c r="K16" s="7" t="s">
        <v>22</v>
      </c>
      <c r="L16" s="7" t="s">
        <v>7</v>
      </c>
      <c r="M16" s="7" t="s">
        <v>13</v>
      </c>
      <c r="N16" s="1" t="s">
        <v>14</v>
      </c>
    </row>
    <row r="17" spans="1:14" x14ac:dyDescent="0.4">
      <c r="A17" s="1" t="s">
        <v>232</v>
      </c>
      <c r="B17" s="7" t="s">
        <v>47</v>
      </c>
      <c r="C17" s="7" t="s">
        <v>242</v>
      </c>
      <c r="D17" s="7" t="s">
        <v>20</v>
      </c>
      <c r="E17" s="7" t="s">
        <v>19</v>
      </c>
      <c r="F17" s="7" t="s">
        <v>161</v>
      </c>
      <c r="G17" s="7" t="s">
        <v>23</v>
      </c>
      <c r="H17" s="7" t="s">
        <v>14</v>
      </c>
      <c r="I17" s="7" t="s">
        <v>246</v>
      </c>
      <c r="J17" s="7" t="s">
        <v>13</v>
      </c>
      <c r="K17" s="7" t="s">
        <v>19</v>
      </c>
      <c r="L17" s="7" t="s">
        <v>151</v>
      </c>
      <c r="M17" s="7" t="s">
        <v>18</v>
      </c>
      <c r="N17" s="1" t="s">
        <v>19</v>
      </c>
    </row>
    <row r="18" spans="1:14" x14ac:dyDescent="0.4">
      <c r="A18" s="1" t="s">
        <v>227</v>
      </c>
      <c r="B18" s="7" t="s">
        <v>2</v>
      </c>
      <c r="C18" s="7" t="s">
        <v>98</v>
      </c>
      <c r="D18" s="7" t="s">
        <v>14</v>
      </c>
      <c r="E18" s="7" t="s">
        <v>23</v>
      </c>
      <c r="F18" s="7" t="s">
        <v>163</v>
      </c>
      <c r="G18" s="7" t="s">
        <v>40</v>
      </c>
      <c r="H18" s="7" t="s">
        <v>22</v>
      </c>
      <c r="I18" s="7" t="s">
        <v>98</v>
      </c>
      <c r="J18" s="7" t="s">
        <v>14</v>
      </c>
      <c r="K18" s="7" t="s">
        <v>23</v>
      </c>
      <c r="L18" s="7" t="s">
        <v>151</v>
      </c>
      <c r="M18" s="7" t="s">
        <v>18</v>
      </c>
      <c r="N18" s="1" t="s">
        <v>19</v>
      </c>
    </row>
    <row r="19" spans="1:14" x14ac:dyDescent="0.4">
      <c r="A19" s="1" t="s">
        <v>225</v>
      </c>
      <c r="B19" s="7" t="s">
        <v>58</v>
      </c>
      <c r="C19" s="7" t="s">
        <v>224</v>
      </c>
      <c r="D19" s="7" t="s">
        <v>59</v>
      </c>
      <c r="E19" s="7" t="s">
        <v>61</v>
      </c>
      <c r="F19" s="7" t="s">
        <v>162</v>
      </c>
      <c r="G19" s="7" t="s">
        <v>18</v>
      </c>
      <c r="H19" s="7" t="s">
        <v>16</v>
      </c>
      <c r="I19" s="7" t="s">
        <v>247</v>
      </c>
      <c r="J19" s="7" t="s">
        <v>59</v>
      </c>
      <c r="K19" s="7" t="s">
        <v>63</v>
      </c>
      <c r="L19" s="7" t="s">
        <v>164</v>
      </c>
      <c r="M19" s="7" t="s">
        <v>22</v>
      </c>
      <c r="N19" s="1" t="s">
        <v>19</v>
      </c>
    </row>
    <row r="20" spans="1:14" x14ac:dyDescent="0.4">
      <c r="A20" s="1" t="s">
        <v>235</v>
      </c>
      <c r="B20" s="7" t="s">
        <v>263</v>
      </c>
      <c r="C20" s="7" t="s">
        <v>264</v>
      </c>
      <c r="D20" s="7" t="s">
        <v>265</v>
      </c>
      <c r="E20" s="7" t="s">
        <v>266</v>
      </c>
      <c r="F20" s="7" t="s">
        <v>267</v>
      </c>
      <c r="G20" s="7" t="s">
        <v>268</v>
      </c>
      <c r="H20" s="7" t="s">
        <v>269</v>
      </c>
      <c r="I20" s="7" t="s">
        <v>260</v>
      </c>
      <c r="J20" s="7" t="s">
        <v>265</v>
      </c>
      <c r="K20" s="7" t="s">
        <v>270</v>
      </c>
      <c r="L20" s="7" t="s">
        <v>271</v>
      </c>
      <c r="M20" s="5" t="s">
        <v>62</v>
      </c>
      <c r="N20" s="3" t="s">
        <v>71</v>
      </c>
    </row>
    <row r="21" spans="1:14" x14ac:dyDescent="0.4">
      <c r="A21" s="1" t="s">
        <v>235</v>
      </c>
      <c r="B21" s="7" t="s">
        <v>175</v>
      </c>
      <c r="C21" s="5" t="s">
        <v>176</v>
      </c>
      <c r="D21" s="5" t="s">
        <v>65</v>
      </c>
      <c r="E21" s="5" t="s">
        <v>111</v>
      </c>
      <c r="F21" s="5" t="s">
        <v>112</v>
      </c>
      <c r="G21" s="5" t="s">
        <v>109</v>
      </c>
      <c r="H21" s="5" t="s">
        <v>70</v>
      </c>
      <c r="I21" s="5" t="s">
        <v>174</v>
      </c>
      <c r="J21" s="5" t="s">
        <v>116</v>
      </c>
      <c r="K21" s="5" t="s">
        <v>111</v>
      </c>
      <c r="L21" s="5" t="s">
        <v>74</v>
      </c>
      <c r="M21" s="5" t="s">
        <v>109</v>
      </c>
      <c r="N21" s="3" t="s">
        <v>71</v>
      </c>
    </row>
    <row r="22" spans="1:14" x14ac:dyDescent="0.4">
      <c r="A22" s="1" t="s">
        <v>236</v>
      </c>
      <c r="B22" s="7" t="s">
        <v>193</v>
      </c>
      <c r="C22" s="5" t="s">
        <v>120</v>
      </c>
      <c r="D22" s="5" t="s">
        <v>71</v>
      </c>
      <c r="E22" s="5" t="s">
        <v>64</v>
      </c>
      <c r="F22" s="5" t="s">
        <v>192</v>
      </c>
      <c r="G22" s="5" t="s">
        <v>69</v>
      </c>
      <c r="H22" s="5" t="s">
        <v>60</v>
      </c>
      <c r="I22" s="5" t="s">
        <v>80</v>
      </c>
      <c r="J22" s="5" t="s">
        <v>71</v>
      </c>
      <c r="K22" s="5" t="s">
        <v>65</v>
      </c>
      <c r="L22" s="5" t="s">
        <v>117</v>
      </c>
      <c r="M22" s="5" t="s">
        <v>194</v>
      </c>
      <c r="N22" s="3" t="s">
        <v>67</v>
      </c>
    </row>
    <row r="23" spans="1:14" x14ac:dyDescent="0.4">
      <c r="A23" s="1" t="s">
        <v>230</v>
      </c>
      <c r="B23" s="7" t="s">
        <v>45</v>
      </c>
      <c r="C23" s="7" t="s">
        <v>239</v>
      </c>
      <c r="D23" s="7" t="s">
        <v>17</v>
      </c>
      <c r="E23" s="7" t="s">
        <v>19</v>
      </c>
      <c r="F23" s="7" t="s">
        <v>243</v>
      </c>
      <c r="G23" s="7" t="s">
        <v>46</v>
      </c>
      <c r="H23" s="7" t="s">
        <v>22</v>
      </c>
      <c r="I23" s="7" t="s">
        <v>244</v>
      </c>
      <c r="J23" s="7" t="s">
        <v>22</v>
      </c>
      <c r="K23" s="7" t="s">
        <v>25</v>
      </c>
      <c r="L23" s="7" t="s">
        <v>168</v>
      </c>
      <c r="M23" s="7" t="s">
        <v>17</v>
      </c>
      <c r="N23" s="1" t="s">
        <v>16</v>
      </c>
    </row>
    <row r="24" spans="1:14" x14ac:dyDescent="0.4">
      <c r="A24" s="7" t="s">
        <v>316</v>
      </c>
      <c r="B24" s="7" t="s">
        <v>154</v>
      </c>
      <c r="C24" s="5" t="s">
        <v>155</v>
      </c>
      <c r="D24" s="5" t="s">
        <v>22</v>
      </c>
      <c r="E24" s="12" t="s">
        <v>65</v>
      </c>
      <c r="F24" s="5" t="s">
        <v>79</v>
      </c>
      <c r="G24" s="5" t="s">
        <v>25</v>
      </c>
      <c r="H24" s="5" t="s">
        <v>24</v>
      </c>
      <c r="I24" s="7" t="s">
        <v>260</v>
      </c>
      <c r="J24" s="7" t="s">
        <v>21</v>
      </c>
      <c r="K24" s="7" t="s">
        <v>19</v>
      </c>
      <c r="L24" s="7" t="s">
        <v>73</v>
      </c>
      <c r="M24" s="7" t="s">
        <v>23</v>
      </c>
      <c r="N24" s="1" t="s">
        <v>21</v>
      </c>
    </row>
    <row r="25" spans="1:14" x14ac:dyDescent="0.4">
      <c r="A25" s="7" t="s">
        <v>212</v>
      </c>
      <c r="B25" s="7" t="s">
        <v>318</v>
      </c>
      <c r="C25" s="7" t="s">
        <v>98</v>
      </c>
      <c r="D25" s="7" t="s">
        <v>14</v>
      </c>
      <c r="E25" s="10" t="s">
        <v>23</v>
      </c>
      <c r="F25" s="7" t="s">
        <v>73</v>
      </c>
      <c r="G25" s="7" t="s">
        <v>23</v>
      </c>
      <c r="H25" s="7" t="s">
        <v>21</v>
      </c>
      <c r="I25" s="5" t="s">
        <v>237</v>
      </c>
      <c r="J25" s="5" t="s">
        <v>64</v>
      </c>
      <c r="K25" s="5" t="s">
        <v>65</v>
      </c>
      <c r="L25" s="7" t="s">
        <v>7</v>
      </c>
      <c r="M25" s="7" t="s">
        <v>13</v>
      </c>
      <c r="N25" s="1" t="s">
        <v>14</v>
      </c>
    </row>
    <row r="26" spans="1:14" x14ac:dyDescent="0.4">
      <c r="A26" s="1" t="s">
        <v>213</v>
      </c>
      <c r="B26" s="7" t="s">
        <v>274</v>
      </c>
      <c r="C26" s="5" t="s">
        <v>275</v>
      </c>
      <c r="D26" s="7" t="s">
        <v>18</v>
      </c>
      <c r="E26" s="7" t="s">
        <v>14</v>
      </c>
      <c r="F26" s="5" t="s">
        <v>276</v>
      </c>
      <c r="G26" s="5" t="s">
        <v>278</v>
      </c>
      <c r="H26" s="5" t="s">
        <v>279</v>
      </c>
      <c r="I26" s="5" t="s">
        <v>277</v>
      </c>
      <c r="J26" s="5"/>
      <c r="K26" s="5"/>
      <c r="L26" s="5" t="s">
        <v>248</v>
      </c>
      <c r="M26" s="7" t="s">
        <v>24</v>
      </c>
      <c r="N26" s="1" t="s">
        <v>22</v>
      </c>
    </row>
    <row r="27" spans="1:14" x14ac:dyDescent="0.4">
      <c r="A27" s="1" t="s">
        <v>211</v>
      </c>
      <c r="B27" s="7" t="s">
        <v>280</v>
      </c>
      <c r="C27" s="5" t="s">
        <v>281</v>
      </c>
      <c r="D27" s="7" t="s">
        <v>17</v>
      </c>
      <c r="E27" s="7" t="s">
        <v>22</v>
      </c>
      <c r="F27" s="5" t="s">
        <v>55</v>
      </c>
      <c r="G27" s="7" t="s">
        <v>18</v>
      </c>
      <c r="H27" s="7" t="s">
        <v>16</v>
      </c>
      <c r="I27" s="5" t="s">
        <v>282</v>
      </c>
      <c r="J27" s="7" t="s">
        <v>16</v>
      </c>
      <c r="K27" s="7" t="s">
        <v>19</v>
      </c>
      <c r="L27" s="5" t="s">
        <v>283</v>
      </c>
      <c r="M27" s="7" t="s">
        <v>13</v>
      </c>
      <c r="N27" s="1" t="s">
        <v>14</v>
      </c>
    </row>
    <row r="28" spans="1:14" x14ac:dyDescent="0.4">
      <c r="A28" s="1" t="s">
        <v>235</v>
      </c>
      <c r="B28" s="7" t="s">
        <v>284</v>
      </c>
      <c r="C28" s="5" t="s">
        <v>98</v>
      </c>
      <c r="D28" s="7" t="s">
        <v>14</v>
      </c>
      <c r="E28" s="7" t="s">
        <v>15</v>
      </c>
      <c r="F28" s="5" t="s">
        <v>285</v>
      </c>
      <c r="G28" s="7" t="s">
        <v>15</v>
      </c>
      <c r="H28" s="7" t="s">
        <v>286</v>
      </c>
      <c r="I28" s="5" t="s">
        <v>281</v>
      </c>
      <c r="J28" s="7" t="s">
        <v>17</v>
      </c>
      <c r="K28" s="7" t="s">
        <v>22</v>
      </c>
      <c r="L28" s="5" t="s">
        <v>164</v>
      </c>
      <c r="M28" s="7" t="s">
        <v>22</v>
      </c>
      <c r="N28" s="1" t="s">
        <v>19</v>
      </c>
    </row>
    <row r="29" spans="1:14" x14ac:dyDescent="0.4">
      <c r="A29" s="1"/>
      <c r="B29" s="7" t="s">
        <v>51</v>
      </c>
      <c r="C29" s="7" t="s">
        <v>10</v>
      </c>
      <c r="D29" s="7" t="s">
        <v>15</v>
      </c>
      <c r="E29" s="7" t="s">
        <v>16</v>
      </c>
      <c r="F29" s="7" t="s">
        <v>160</v>
      </c>
      <c r="G29" s="7" t="s">
        <v>21</v>
      </c>
      <c r="H29" s="7" t="s">
        <v>13</v>
      </c>
      <c r="I29" s="7" t="s">
        <v>245</v>
      </c>
      <c r="J29" s="7" t="s">
        <v>91</v>
      </c>
      <c r="K29" s="7" t="s">
        <v>22</v>
      </c>
      <c r="L29" s="7" t="s">
        <v>165</v>
      </c>
      <c r="M29" s="5" t="s">
        <v>88</v>
      </c>
      <c r="N29" s="3" t="s">
        <v>87</v>
      </c>
    </row>
    <row r="30" spans="1:14" x14ac:dyDescent="0.4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4" x14ac:dyDescent="0.4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</sheetData>
  <autoFilter ref="A2:N2">
    <sortState ref="A3:N28">
      <sortCondition descending="1" ref="A2"/>
    </sortState>
  </autoFilter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P1C7</vt:lpstr>
      <vt:lpstr>element_m</vt:lpstr>
      <vt:lpstr>element_F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tkr02265</dc:creator>
  <cp:lastModifiedBy>tkr02265</cp:lastModifiedBy>
  <cp:lastPrinted>2020-02-13T02:57:15Z</cp:lastPrinted>
  <dcterms:created xsi:type="dcterms:W3CDTF">2020-01-20T06:58:08Z</dcterms:created>
  <dcterms:modified xsi:type="dcterms:W3CDTF">2020-04-01T05:56:17Z</dcterms:modified>
</cp:coreProperties>
</file>